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eronan\Documents\Day in the Life of the Buffalo River\Data Results &amp; Feedback\2018\"/>
    </mc:Choice>
  </mc:AlternateContent>
  <bookViews>
    <workbookView xWindow="0" yWindow="0" windowWidth="19200" windowHeight="11595" tabRatio="778" activeTab="10"/>
  </bookViews>
  <sheets>
    <sheet name="Meta Data" sheetId="11" r:id="rId1"/>
    <sheet name="1 Erie" sheetId="19" r:id="rId2"/>
    <sheet name="2 Ohio St" sheetId="20" r:id="rId3"/>
    <sheet name="3 Mutual" sheetId="18" r:id="rId4"/>
    <sheet name="4 Red Jacket" sheetId="25" r:id="rId5"/>
    <sheet name="6 Harlem" sheetId="23" r:id="rId6"/>
    <sheet name="8 Mill Road" sheetId="17" r:id="rId7"/>
    <sheet name="10 Borden" sheetId="2" r:id="rId8"/>
    <sheet name="11 Como Park" sheetId="21" r:id="rId9"/>
    <sheet name="13 Elma Village Green" sheetId="24" r:id="rId10"/>
    <sheet name="14 Elma Centennial " sheetId="22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2" l="1"/>
  <c r="E82" i="24"/>
  <c r="E77" i="24"/>
  <c r="E78" i="24"/>
  <c r="E79" i="24"/>
  <c r="E80" i="24"/>
  <c r="E76" i="24"/>
  <c r="C12" i="21"/>
  <c r="E76" i="2"/>
  <c r="C12" i="17"/>
  <c r="E82" i="23"/>
  <c r="E77" i="23"/>
  <c r="E78" i="23"/>
  <c r="E79" i="23"/>
  <c r="E80" i="23"/>
  <c r="E76" i="23"/>
  <c r="E82" i="25"/>
  <c r="E77" i="25"/>
  <c r="E78" i="25"/>
  <c r="E79" i="25"/>
  <c r="E80" i="25"/>
  <c r="E76" i="25"/>
  <c r="C12" i="18"/>
  <c r="D82" i="18"/>
  <c r="C12" i="20"/>
  <c r="D82" i="20"/>
  <c r="C12" i="19" l="1"/>
  <c r="M7" i="11" l="1"/>
  <c r="E173" i="25" l="1"/>
  <c r="D173" i="25"/>
  <c r="C193" i="24"/>
  <c r="E36" i="24"/>
  <c r="E181" i="24"/>
  <c r="D181" i="24"/>
  <c r="E173" i="23"/>
  <c r="D173" i="23"/>
  <c r="E173" i="22"/>
  <c r="D173" i="22"/>
  <c r="E173" i="21"/>
  <c r="D173" i="21"/>
  <c r="E77" i="20"/>
  <c r="E78" i="20"/>
  <c r="E76" i="20"/>
  <c r="E173" i="20"/>
  <c r="D173" i="20"/>
  <c r="E173" i="19"/>
  <c r="D173" i="19"/>
  <c r="E79" i="18"/>
  <c r="E78" i="18"/>
  <c r="E77" i="18"/>
  <c r="E76" i="18"/>
  <c r="E173" i="18" l="1"/>
  <c r="D173" i="18"/>
  <c r="E173" i="17"/>
  <c r="D173" i="17"/>
  <c r="E173" i="2" l="1"/>
  <c r="D173" i="2"/>
</calcChain>
</file>

<file path=xl/sharedStrings.xml><?xml version="1.0" encoding="utf-8"?>
<sst xmlns="http://schemas.openxmlformats.org/spreadsheetml/2006/main" count="1532" uniqueCount="394">
  <si>
    <t>Time</t>
  </si>
  <si>
    <t>WEATHER &amp; WIND</t>
  </si>
  <si>
    <t>Cloud Cover</t>
  </si>
  <si>
    <t>Precipitation</t>
  </si>
  <si>
    <t>Wind</t>
  </si>
  <si>
    <t>Direction</t>
  </si>
  <si>
    <t>River Surface</t>
  </si>
  <si>
    <t>pH</t>
  </si>
  <si>
    <t>DO (ppm)</t>
  </si>
  <si>
    <t>% Saturation</t>
  </si>
  <si>
    <t>Dissolved Oxygen</t>
  </si>
  <si>
    <t>WATER TEMPERATURE</t>
  </si>
  <si>
    <t>CHEMICAL ANALYSIS</t>
  </si>
  <si>
    <t>ENVIRONMENT AT SAMPLE SITE</t>
  </si>
  <si>
    <t>SAMPLE SITE</t>
  </si>
  <si>
    <t>DATE</t>
  </si>
  <si>
    <t>SCHOOL</t>
  </si>
  <si>
    <t>WATERWAY</t>
  </si>
  <si>
    <t>PARTNER</t>
  </si>
  <si>
    <t>Description</t>
  </si>
  <si>
    <t>BIOASSESSMENT</t>
  </si>
  <si>
    <t>Species</t>
  </si>
  <si>
    <t>Estimated #</t>
  </si>
  <si>
    <t>Species List</t>
  </si>
  <si>
    <t>DATA</t>
  </si>
  <si>
    <t>PARAMETER</t>
  </si>
  <si>
    <t>Extra Data (if applicable)</t>
  </si>
  <si>
    <t>Recent weather conditions:</t>
  </si>
  <si>
    <t>Site Description:</t>
  </si>
  <si>
    <t>Shoreline Appearance:</t>
  </si>
  <si>
    <t>Water Quality Assessment:</t>
  </si>
  <si>
    <t>EXTRA DATA</t>
  </si>
  <si>
    <t>Average DO within healthy range (5-11)?</t>
  </si>
  <si>
    <t>Average pH within healthy range (6.5-8.2)?</t>
  </si>
  <si>
    <t>Sources of Thermal Pollution:</t>
  </si>
  <si>
    <t>Air Temperature</t>
  </si>
  <si>
    <t>River bottom is mostly:</t>
  </si>
  <si>
    <r>
      <t xml:space="preserve">Air Temp </t>
    </r>
    <r>
      <rPr>
        <b/>
        <sz val="11"/>
        <color theme="1"/>
        <rFont val="Calibri"/>
        <family val="2"/>
      </rPr>
      <t>°</t>
    </r>
    <r>
      <rPr>
        <b/>
        <sz val="11"/>
        <color theme="1"/>
        <rFont val="Calibri"/>
        <family val="2"/>
        <scheme val="minor"/>
      </rPr>
      <t>F</t>
    </r>
  </si>
  <si>
    <t>Air Temp  °C</t>
  </si>
  <si>
    <t xml:space="preserve"> °F</t>
  </si>
  <si>
    <t xml:space="preserve"> °C</t>
  </si>
  <si>
    <t>AVERAGE pH</t>
  </si>
  <si>
    <t>Average Water Depth:</t>
  </si>
  <si>
    <t>Identified Plants:</t>
  </si>
  <si>
    <t>Items Found on Shore:</t>
  </si>
  <si>
    <t>River Bottom - % Plants:</t>
  </si>
  <si>
    <t>River Surface - % Plants:</t>
  </si>
  <si>
    <t>Turbidity</t>
  </si>
  <si>
    <t>TURBIDITY</t>
  </si>
  <si>
    <t>Reading 1</t>
  </si>
  <si>
    <t>Reading 2</t>
  </si>
  <si>
    <t>Average</t>
  </si>
  <si>
    <t>Wind Speed</t>
  </si>
  <si>
    <t>AVERAGES</t>
  </si>
  <si>
    <t>Extra Activity: Average % saturation 90% or above?</t>
  </si>
  <si>
    <t>Observation #1</t>
  </si>
  <si>
    <t>"A Day in the Life of the Buffalo River" Data</t>
  </si>
  <si>
    <t>BIG PICTURE DATA</t>
  </si>
  <si>
    <t>FULL DATA SET</t>
  </si>
  <si>
    <t>Reinstein Woods</t>
  </si>
  <si>
    <t>none</t>
  </si>
  <si>
    <t>0-25%</t>
  </si>
  <si>
    <t>Buffalo River</t>
  </si>
  <si>
    <t>Appearance/color of water</t>
  </si>
  <si>
    <t>Observation #2</t>
  </si>
  <si>
    <t>Cazenovia Creek</t>
  </si>
  <si>
    <t>cloudy</t>
  </si>
  <si>
    <t>water strider</t>
  </si>
  <si>
    <t>"A Day in the Life of the Buffalo River" Meta Data</t>
  </si>
  <si>
    <t>Site:</t>
  </si>
  <si>
    <t>Erie Basin</t>
  </si>
  <si>
    <t>Ohio St.</t>
  </si>
  <si>
    <t>Harlem</t>
  </si>
  <si>
    <t>Mill Rd.</t>
  </si>
  <si>
    <t>Como Park</t>
  </si>
  <si>
    <t>Elma Village</t>
  </si>
  <si>
    <t>DITL SITE COMPARISONS</t>
  </si>
  <si>
    <t>Turbidity (cm)</t>
  </si>
  <si>
    <t>Air Temperature (*F)</t>
  </si>
  <si>
    <t>Water Temperature (*F)</t>
  </si>
  <si>
    <t>Most abundant macroinvertebrate caught</t>
  </si>
  <si>
    <t>Water Quality Assessment Score</t>
  </si>
  <si>
    <t>Dissolved Oxygen (ppm)</t>
  </si>
  <si>
    <t>DATA CHARTS</t>
  </si>
  <si>
    <t>Water Quality Score</t>
  </si>
  <si>
    <t>23 or more</t>
  </si>
  <si>
    <t>17--22</t>
  </si>
  <si>
    <t>11--16</t>
  </si>
  <si>
    <t>10 or less</t>
  </si>
  <si>
    <t>poor</t>
  </si>
  <si>
    <t>Healthy stream DO range = 5 - 11 ppm</t>
  </si>
  <si>
    <t>Healthy stream pH range = 6.5 – 8.2</t>
  </si>
  <si>
    <t>Depth of Sampling (inches)</t>
  </si>
  <si>
    <t>Pollution Tolerance Index Score:</t>
  </si>
  <si>
    <t>NO</t>
  </si>
  <si>
    <t>Mutual Riverfront Park</t>
  </si>
  <si>
    <t>mostly cloudy</t>
  </si>
  <si>
    <t>Mill Road</t>
  </si>
  <si>
    <t>Randolph Academy Hamburg Campus</t>
  </si>
  <si>
    <t>mayfly</t>
  </si>
  <si>
    <t>Red Jacket</t>
  </si>
  <si>
    <t>Borden Rd.</t>
  </si>
  <si>
    <t>Turbidity Units (NTU)
Depth in Centimeters = 244.13 *(Turbidity in NTU)-0.662</t>
  </si>
  <si>
    <t>Nitrate (ppm)</t>
  </si>
  <si>
    <t>Phosphate (ppm)</t>
  </si>
  <si>
    <t>Dissolved Oxygen (%)</t>
  </si>
  <si>
    <t>Rotations per Minute</t>
  </si>
  <si>
    <t>NITRATES AND PHOSPHATES</t>
  </si>
  <si>
    <t>Nitrate</t>
  </si>
  <si>
    <t>(ppm)</t>
  </si>
  <si>
    <t>AVERAGE</t>
  </si>
  <si>
    <t>Nitrate levels show pollution (above 4 ppm)?</t>
  </si>
  <si>
    <t>YES</t>
  </si>
  <si>
    <t>Phosphate</t>
  </si>
  <si>
    <t xml:space="preserve">AVERAGE </t>
  </si>
  <si>
    <t>Phosphate levels within healthy range (below .03 ppm/ water remains clear)?</t>
  </si>
  <si>
    <t>Borden Road</t>
  </si>
  <si>
    <t>Stanley G. Falk</t>
  </si>
  <si>
    <t xml:space="preserve">Buffalo Creek </t>
  </si>
  <si>
    <t>water strider, snail, mayfly</t>
  </si>
  <si>
    <t>15 cm</t>
  </si>
  <si>
    <t>10 cm</t>
  </si>
  <si>
    <t xml:space="preserve">12.5cm </t>
  </si>
  <si>
    <t xml:space="preserve">south </t>
  </si>
  <si>
    <t>Heavy downpour throughout 8-10am</t>
  </si>
  <si>
    <t>choppy/ high waves</t>
  </si>
  <si>
    <t>mud, plants</t>
  </si>
  <si>
    <t>30% houses, 20% forest, 15% beach, 5% marsh, 5% recreational, 25% parking lot</t>
  </si>
  <si>
    <t>31 inches</t>
  </si>
  <si>
    <t>beach, covered with debris, pipe entering river, rip rap</t>
  </si>
  <si>
    <t xml:space="preserve">cottonwood </t>
  </si>
  <si>
    <t>tire</t>
  </si>
  <si>
    <t>snail</t>
  </si>
  <si>
    <t xml:space="preserve">parking lot </t>
  </si>
  <si>
    <t>12:30pm</t>
  </si>
  <si>
    <t>Water Temperature  °F</t>
  </si>
  <si>
    <t>Buffalo Niagara Waterkeeper</t>
  </si>
  <si>
    <t>mayfly, water mite</t>
  </si>
  <si>
    <t xml:space="preserve">Stella Niagara </t>
  </si>
  <si>
    <t>scud, gilled snail, damselfly larva</t>
  </si>
  <si>
    <t>28.7 cm</t>
  </si>
  <si>
    <t>20.8cm</t>
  </si>
  <si>
    <t>24.7cm</t>
  </si>
  <si>
    <t>half and half</t>
  </si>
  <si>
    <t>extremely cloudy</t>
  </si>
  <si>
    <t>None</t>
  </si>
  <si>
    <t>W</t>
  </si>
  <si>
    <t>NW</t>
  </si>
  <si>
    <t>S</t>
  </si>
  <si>
    <t>NE</t>
  </si>
  <si>
    <t>rippled</t>
  </si>
  <si>
    <t>calm, slight wave</t>
  </si>
  <si>
    <t>virtually flat</t>
  </si>
  <si>
    <t>Beach area, covered with plants, pier, debris, pipe entering river, riprap</t>
  </si>
  <si>
    <t>Muddy, riprap</t>
  </si>
  <si>
    <t>14.625 inches</t>
  </si>
  <si>
    <t>Rocky</t>
  </si>
  <si>
    <t>26-50</t>
  </si>
  <si>
    <t>0-25</t>
  </si>
  <si>
    <t>acorns</t>
  </si>
  <si>
    <t>Plastic, wood</t>
  </si>
  <si>
    <t>bark, logs, garbage, rocks, plants</t>
  </si>
  <si>
    <t>garbage, sticks, wood, plants, grass</t>
  </si>
  <si>
    <t>10:00 5</t>
  </si>
  <si>
    <t>10:29 5</t>
  </si>
  <si>
    <t>11:16 5</t>
  </si>
  <si>
    <t>11:43 3</t>
  </si>
  <si>
    <t>11:58 5</t>
  </si>
  <si>
    <t>10:05 1</t>
  </si>
  <si>
    <t>10:33 2</t>
  </si>
  <si>
    <t>11:20 2</t>
  </si>
  <si>
    <t>11:44 4</t>
  </si>
  <si>
    <t>11:58 1</t>
  </si>
  <si>
    <t>11:43am</t>
  </si>
  <si>
    <t>industry, road, parking lot, pipe, buildings</t>
  </si>
  <si>
    <t>Potentially Fair</t>
  </si>
  <si>
    <t>Scud</t>
  </si>
  <si>
    <t xml:space="preserve">Gilled Snail </t>
  </si>
  <si>
    <t>Damselfly Larva</t>
  </si>
  <si>
    <t xml:space="preserve">Water mite </t>
  </si>
  <si>
    <t>Water Beetle</t>
  </si>
  <si>
    <t xml:space="preserve">Leech </t>
  </si>
  <si>
    <t xml:space="preserve">Horsefly Larva </t>
  </si>
  <si>
    <t xml:space="preserve">Worm </t>
  </si>
  <si>
    <t>rat tail maggot</t>
  </si>
  <si>
    <t>Erie Basin Marina</t>
  </si>
  <si>
    <t>Nichols School</t>
  </si>
  <si>
    <t>Buffalo River/Lake Erie</t>
  </si>
  <si>
    <t>NYSDEC Great Lakes Program, Reinstein Woods</t>
  </si>
  <si>
    <t>Ohio Street Fishing Access</t>
  </si>
  <si>
    <t>Kenmore East High School</t>
  </si>
  <si>
    <t>11:15am</t>
  </si>
  <si>
    <t>8cm</t>
  </si>
  <si>
    <t>7.5cm</t>
  </si>
  <si>
    <t>7.75cm</t>
  </si>
  <si>
    <t>Very</t>
  </si>
  <si>
    <t>Cloudy</t>
  </si>
  <si>
    <t>5.8cm</t>
  </si>
  <si>
    <t>5.2cm</t>
  </si>
  <si>
    <t>5.5cm</t>
  </si>
  <si>
    <t>10:42am</t>
  </si>
  <si>
    <t>11:00am</t>
  </si>
  <si>
    <t>10:45am</t>
  </si>
  <si>
    <t>Mostly</t>
  </si>
  <si>
    <t>Overcast</t>
  </si>
  <si>
    <t>10:49am</t>
  </si>
  <si>
    <t>rain</t>
  </si>
  <si>
    <t>Drizzle</t>
  </si>
  <si>
    <t>Light rain</t>
  </si>
  <si>
    <t>10:50am</t>
  </si>
  <si>
    <t>East</t>
  </si>
  <si>
    <t>Southwest</t>
  </si>
  <si>
    <t>West</t>
  </si>
  <si>
    <t>Rippled</t>
  </si>
  <si>
    <t>11:05am</t>
  </si>
  <si>
    <t>11:10am</t>
  </si>
  <si>
    <t>Calm</t>
  </si>
  <si>
    <t xml:space="preserve">Slightly wavy </t>
  </si>
  <si>
    <t>10% houses, 10% forest, 45% industrial, 15% roads, 20% other</t>
  </si>
  <si>
    <t>muddy, covered with plants, debris, riprap, pollution</t>
  </si>
  <si>
    <t>20.17 inches</t>
  </si>
  <si>
    <t>muddy, weedy</t>
  </si>
  <si>
    <t>Black eyed susans, daisies, grass</t>
  </si>
  <si>
    <t>rocks, garbage</t>
  </si>
  <si>
    <t>11:06am</t>
  </si>
  <si>
    <t>5ppm</t>
  </si>
  <si>
    <t>12:35pm</t>
  </si>
  <si>
    <t>10;50am</t>
  </si>
  <si>
    <t>11:11am</t>
  </si>
  <si>
    <t>12:25pm</t>
  </si>
  <si>
    <t>22in</t>
  </si>
  <si>
    <t>10:54am</t>
  </si>
  <si>
    <t>24in</t>
  </si>
  <si>
    <t>15.5in</t>
  </si>
  <si>
    <t>Industry, roads, parking lot, buildings</t>
  </si>
  <si>
    <t>Damselfly</t>
  </si>
  <si>
    <t>Fish</t>
  </si>
  <si>
    <t>Birds</t>
  </si>
  <si>
    <t>Rabbit</t>
  </si>
  <si>
    <t>Heron</t>
  </si>
  <si>
    <t>Caterpillar</t>
  </si>
  <si>
    <t>Aquatic worm</t>
  </si>
  <si>
    <t>Water Boatman</t>
  </si>
  <si>
    <t>Pouch Snail</t>
  </si>
  <si>
    <t>12:30am</t>
  </si>
  <si>
    <t>No</t>
  </si>
  <si>
    <t>12:15am</t>
  </si>
  <si>
    <t>water boatman, water mites, suckers</t>
  </si>
  <si>
    <t>Como Lake Park</t>
  </si>
  <si>
    <t>Cleveland Hill MS</t>
  </si>
  <si>
    <t>Cayuga Creek</t>
  </si>
  <si>
    <t>Erie County Parks and Rec, Reinstein Woods</t>
  </si>
  <si>
    <t>crayfish, aquatic worms, water strider</t>
  </si>
  <si>
    <t xml:space="preserve">current speed  1.3-2.5 ft/sec   </t>
  </si>
  <si>
    <t>Maryvale Middle</t>
  </si>
  <si>
    <t>Buffalo creek</t>
  </si>
  <si>
    <t>Elma Centennial Park</t>
  </si>
  <si>
    <t>Harlem Rd Fishing Access Point</t>
  </si>
  <si>
    <t xml:space="preserve">Blasdell Elementary </t>
  </si>
  <si>
    <t>Reinstein Woods Nature Preserve</t>
  </si>
  <si>
    <t>15.4 cm</t>
  </si>
  <si>
    <t>water boatman, dragonfly nymph</t>
  </si>
  <si>
    <t>15.1cm</t>
  </si>
  <si>
    <t>29.2cm</t>
  </si>
  <si>
    <t>15cm</t>
  </si>
  <si>
    <t>17cm</t>
  </si>
  <si>
    <t>Extremely</t>
  </si>
  <si>
    <t>11cm</t>
  </si>
  <si>
    <t>Half&amp;Half</t>
  </si>
  <si>
    <t>13cm</t>
  </si>
  <si>
    <t>15.5cm</t>
  </si>
  <si>
    <t>11.8cm</t>
  </si>
  <si>
    <t>Half</t>
  </si>
  <si>
    <t>&amp;</t>
  </si>
  <si>
    <t>Other-humidity</t>
  </si>
  <si>
    <t>Rain</t>
  </si>
  <si>
    <t>SW</t>
  </si>
  <si>
    <t>no reading</t>
  </si>
  <si>
    <t xml:space="preserve">Calm,, slightly wavy </t>
  </si>
  <si>
    <t>Beach area, covered with plants, muddy riprap</t>
  </si>
  <si>
    <t xml:space="preserve">Muddy </t>
  </si>
  <si>
    <t>Garbage, empty bottles, logs</t>
  </si>
  <si>
    <t>10in</t>
  </si>
  <si>
    <t>spider</t>
  </si>
  <si>
    <t>bug</t>
  </si>
  <si>
    <t>dragonfly</t>
  </si>
  <si>
    <t>crayfish</t>
  </si>
  <si>
    <t>blunt nose minnow</t>
  </si>
  <si>
    <t xml:space="preserve">dragonfly nymph </t>
  </si>
  <si>
    <t>potentially poor</t>
  </si>
  <si>
    <t>Elma Village Green</t>
  </si>
  <si>
    <t>Williamsville East High School</t>
  </si>
  <si>
    <t xml:space="preserve">Friends of Reinstein Woods </t>
  </si>
  <si>
    <t>25.05cm</t>
  </si>
  <si>
    <t>24.4cm</t>
  </si>
  <si>
    <t>10.3in/26.2cm</t>
  </si>
  <si>
    <t>8.7in/22cm</t>
  </si>
  <si>
    <t>23cm</t>
  </si>
  <si>
    <t>26.3cm</t>
  </si>
  <si>
    <t>10.3inches/26.2cm</t>
  </si>
  <si>
    <t>26.9cm</t>
  </si>
  <si>
    <t>20cm</t>
  </si>
  <si>
    <t>8.7 inches/22 cm</t>
  </si>
  <si>
    <t>24.1cm</t>
  </si>
  <si>
    <t>overcast</t>
  </si>
  <si>
    <t>south</t>
  </si>
  <si>
    <t>west</t>
  </si>
  <si>
    <t>northeast</t>
  </si>
  <si>
    <t>choppy</t>
  </si>
  <si>
    <t xml:space="preserve">60% forest, 20% recreational, 20% roads/parking lots, </t>
  </si>
  <si>
    <t>could not measure- the water was too rough</t>
  </si>
  <si>
    <t>parking lot, buildings, road</t>
  </si>
  <si>
    <t>stonefly</t>
  </si>
  <si>
    <t>whirling beetle</t>
  </si>
  <si>
    <t>water boatman</t>
  </si>
  <si>
    <t>damselfly nymph</t>
  </si>
  <si>
    <t>water mite</t>
  </si>
  <si>
    <t>pill clam</t>
  </si>
  <si>
    <t>back swimmer</t>
  </si>
  <si>
    <t>mayfly nymph</t>
  </si>
  <si>
    <t>brown bullhead</t>
  </si>
  <si>
    <t>Potentially good</t>
  </si>
  <si>
    <t>Red Jacket Riverfront Park</t>
  </si>
  <si>
    <t>ECDEP, Reinstein Woods</t>
  </si>
  <si>
    <t>8.8cm</t>
  </si>
  <si>
    <t>F</t>
  </si>
  <si>
    <t>21.7C</t>
  </si>
  <si>
    <t>61.8F</t>
  </si>
  <si>
    <t>Damselfly, gilled snail, mosquito larva, water boatman</t>
  </si>
  <si>
    <t>am</t>
  </si>
  <si>
    <t>4.2in/10.7</t>
  </si>
  <si>
    <t>cm</t>
  </si>
  <si>
    <t>5.0in/12.7cm</t>
  </si>
  <si>
    <t>4.6in/11.7cm</t>
  </si>
  <si>
    <t>10.45am</t>
  </si>
  <si>
    <t>3.39in/8.6cm</t>
  </si>
  <si>
    <t>3.7in/9.4cm</t>
  </si>
  <si>
    <t>3.5in/8.6cm</t>
  </si>
  <si>
    <t>11.00am</t>
  </si>
  <si>
    <t>3.2in/8.2cm</t>
  </si>
  <si>
    <t>11.15am</t>
  </si>
  <si>
    <t>3in/7.6cm</t>
  </si>
  <si>
    <t>2.8in/7.2cm</t>
  </si>
  <si>
    <t>2.9in/7.4cm</t>
  </si>
  <si>
    <t>11.07am</t>
  </si>
  <si>
    <t>11.52am</t>
  </si>
  <si>
    <t>11.40am</t>
  </si>
  <si>
    <t>10:56am</t>
  </si>
  <si>
    <t>mostly</t>
  </si>
  <si>
    <t>11:52am</t>
  </si>
  <si>
    <t>10.56am</t>
  </si>
  <si>
    <t>SE</t>
  </si>
  <si>
    <t>N</t>
  </si>
  <si>
    <t>Virtually</t>
  </si>
  <si>
    <t>flat</t>
  </si>
  <si>
    <t>11.57am</t>
  </si>
  <si>
    <t>50% forest, 30% industrial, 10% parking lot, 10% marsh/swamp</t>
  </si>
  <si>
    <t>plants, muddy, debris, pipe, riprap</t>
  </si>
  <si>
    <t>11.6 inches</t>
  </si>
  <si>
    <t>muddy</t>
  </si>
  <si>
    <t>garbage, sticks, rocks</t>
  </si>
  <si>
    <t>baby mosquito</t>
  </si>
  <si>
    <t>catfish</t>
  </si>
  <si>
    <t>leech</t>
  </si>
  <si>
    <t>caterpillar</t>
  </si>
  <si>
    <t xml:space="preserve">fly </t>
  </si>
  <si>
    <t>Yes</t>
  </si>
  <si>
    <t>back swimmer, damselfly nymph, water boatman</t>
  </si>
  <si>
    <t>potentially good</t>
  </si>
  <si>
    <t>Wind Speed (mph)
= ((Anemometer circumference in feet *number of rotations)*60)/5,280 feet in a mile</t>
  </si>
  <si>
    <t>Mutual
October 12</t>
  </si>
  <si>
    <t>Elma Centennial
October 10</t>
  </si>
  <si>
    <t>Year: 2018</t>
  </si>
  <si>
    <t>Number of sites within healthy range: 6</t>
  </si>
  <si>
    <t>Number of sites within healthy range: 9</t>
  </si>
  <si>
    <t>Number of sites within healthy range: 1</t>
  </si>
  <si>
    <t>Healthy stream phosphate level = &lt; 0.1 ppm</t>
  </si>
  <si>
    <t>Healthy stream phosphate level = &lt; 4 ppm</t>
  </si>
  <si>
    <t>Number of sites within healthy range: 3</t>
  </si>
  <si>
    <t>Alternate Sampling Date</t>
  </si>
  <si>
    <t>5% houses, 10% forest, 10% beach, 10%marsh/swamp, 35%industrial/commercial, 10% recreational, 20% roads or parking lots, 0% other</t>
  </si>
  <si>
    <t>0% houses, 5% forest, 10% beach, 0%marsh/swamp, 75%industrial/commercial, 0% recreational, 10% roads or parking lots, 0% other</t>
  </si>
  <si>
    <t>0% houses, 5% forest, 0% beach, 0%marsh/swamp, 70%industrial/commercial, 0% recreational, 25% roads or parking lots, 0% other</t>
  </si>
  <si>
    <t>10% houses, 0% forest, 0% beach, 0%marsh/swamp, 35%industrial/commercial, 30% recreational, 25% roads or parking lots, 0% other</t>
  </si>
  <si>
    <t>3% houses, 2% forest, 5% beach, 0%marsh/swamp, 75% industrial/commercial, 10% recreational, 5% roads or parking lots, 0% other</t>
  </si>
  <si>
    <t>Pier, pipe entering river, bulk heading, riprap</t>
  </si>
  <si>
    <t>Marsh, covered with plants, muddy, pier, debris, pipe entering river, bulk heading, riprap, garbage, pollutants</t>
  </si>
  <si>
    <t>rope, aerosols, cans, plastic, bags</t>
  </si>
  <si>
    <t>Beach area, covered with plants, debris, riprap</t>
  </si>
  <si>
    <t>LaSalle Prepatory School</t>
  </si>
  <si>
    <t>Bioassessment was sampled from a very small area due to fast moving water. This made sampling area very limited and may have affected data collection.</t>
  </si>
  <si>
    <t>marsh, covered with plants, debris, riprap</t>
  </si>
  <si>
    <t>poison ivy, cottonwood, vines, maple, golden rod</t>
  </si>
  <si>
    <t xml:space="preserve">pouch snail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</si>
</sst>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409]h:mm\ AM/PM;@"/>
    <numFmt numFmtId="166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1" fillId="0" borderId="0" xfId="0" applyFont="1"/>
    <xf numFmtId="0" fontId="0" fillId="0" borderId="0" xfId="0" applyBorder="1"/>
    <xf numFmtId="0" fontId="1" fillId="0" borderId="0" xfId="0" applyFont="1" applyBorder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4" fillId="0" borderId="0" xfId="0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left"/>
    </xf>
    <xf numFmtId="0" fontId="1" fillId="2" borderId="0" xfId="0" applyFont="1" applyFill="1"/>
    <xf numFmtId="165" fontId="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49" fontId="0" fillId="0" borderId="1" xfId="0" applyNumberFormat="1" applyBorder="1"/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7" fillId="0" borderId="1" xfId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wrapText="1"/>
    </xf>
    <xf numFmtId="0" fontId="3" fillId="2" borderId="3" xfId="0" applyFont="1" applyFill="1" applyBorder="1" applyAlignment="1">
      <alignment horizontal="center" wrapText="1"/>
    </xf>
    <xf numFmtId="166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/>
    <xf numFmtId="18" fontId="3" fillId="0" borderId="1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166" fontId="0" fillId="9" borderId="1" xfId="0" applyNumberFormat="1" applyFill="1" applyBorder="1" applyAlignment="1">
      <alignment horizontal="center" vertical="center"/>
    </xf>
    <xf numFmtId="2" fontId="0" fillId="9" borderId="1" xfId="0" applyNumberFormat="1" applyFill="1" applyBorder="1" applyAlignment="1">
      <alignment horizontal="center" vertical="center"/>
    </xf>
    <xf numFmtId="0" fontId="1" fillId="8" borderId="0" xfId="0" applyFont="1" applyFill="1" applyAlignment="1">
      <alignment horizontal="center"/>
    </xf>
    <xf numFmtId="164" fontId="1" fillId="8" borderId="0" xfId="0" applyNumberFormat="1" applyFont="1" applyFill="1" applyAlignment="1">
      <alignment horizontal="left"/>
    </xf>
    <xf numFmtId="9" fontId="0" fillId="0" borderId="0" xfId="0" applyNumberFormat="1"/>
    <xf numFmtId="0" fontId="0" fillId="0" borderId="0" xfId="0" applyFont="1" applyFill="1" applyBorder="1" applyAlignment="1">
      <alignment horizontal="center"/>
    </xf>
    <xf numFmtId="9" fontId="0" fillId="0" borderId="1" xfId="0" applyNumberFormat="1" applyFont="1" applyBorder="1" applyAlignment="1">
      <alignment horizontal="center"/>
    </xf>
    <xf numFmtId="0" fontId="6" fillId="0" borderId="0" xfId="0" applyFont="1"/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64" fontId="8" fillId="8" borderId="0" xfId="0" applyNumberFormat="1" applyFont="1" applyFill="1" applyAlignment="1">
      <alignment horizontal="left"/>
    </xf>
    <xf numFmtId="20" fontId="3" fillId="0" borderId="1" xfId="0" applyNumberFormat="1" applyFont="1" applyBorder="1" applyAlignment="1">
      <alignment horizontal="center" wrapText="1"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/>
    <xf numFmtId="20" fontId="1" fillId="2" borderId="1" xfId="0" applyNumberFormat="1" applyFont="1" applyFill="1" applyBorder="1" applyAlignment="1">
      <alignment horizontal="center"/>
    </xf>
    <xf numFmtId="0" fontId="0" fillId="10" borderId="1" xfId="0" applyFill="1" applyBorder="1" applyAlignment="1">
      <alignment horizontal="center" vertical="center"/>
    </xf>
    <xf numFmtId="166" fontId="0" fillId="10" borderId="1" xfId="0" applyNumberFormat="1" applyFill="1" applyBorder="1" applyAlignment="1">
      <alignment horizontal="center" vertical="center"/>
    </xf>
    <xf numFmtId="2" fontId="0" fillId="10" borderId="1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12" borderId="1" xfId="0" applyFill="1" applyBorder="1" applyAlignment="1">
      <alignment horizontal="center" wrapText="1"/>
    </xf>
    <xf numFmtId="0" fontId="1" fillId="12" borderId="1" xfId="0" applyFont="1" applyFill="1" applyBorder="1" applyAlignment="1">
      <alignment horizontal="center"/>
    </xf>
    <xf numFmtId="0" fontId="0" fillId="12" borderId="1" xfId="0" applyFill="1" applyBorder="1" applyAlignment="1">
      <alignment horizontal="center" vertical="center"/>
    </xf>
    <xf numFmtId="166" fontId="0" fillId="12" borderId="1" xfId="0" applyNumberFormat="1" applyFill="1" applyBorder="1" applyAlignment="1">
      <alignment horizontal="center" vertical="center"/>
    </xf>
    <xf numFmtId="2" fontId="0" fillId="12" borderId="1" xfId="0" applyNumberFormat="1" applyFill="1" applyBorder="1" applyAlignment="1">
      <alignment horizontal="center" vertical="center"/>
    </xf>
    <xf numFmtId="0" fontId="0" fillId="12" borderId="0" xfId="0" applyFill="1" applyAlignment="1">
      <alignment horizontal="center"/>
    </xf>
    <xf numFmtId="0" fontId="5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5" fillId="11" borderId="0" xfId="0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#2:</a:t>
            </a:r>
            <a:r>
              <a:rPr lang="en-US" baseline="0"/>
              <a:t> Average Air Temperature at each Sample Site (*F)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pattFill prst="wdUpDiag">
                <a:fgClr>
                  <a:schemeClr val="accent1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Data'!$C$6:$K$6</c:f>
              <c:numCache>
                <c:formatCode>General</c:formatCode>
                <c:ptCount val="9"/>
                <c:pt idx="0">
                  <c:v>71.599999999999994</c:v>
                </c:pt>
                <c:pt idx="1">
                  <c:v>71.3</c:v>
                </c:pt>
                <c:pt idx="2">
                  <c:v>61.6</c:v>
                </c:pt>
                <c:pt idx="3">
                  <c:v>71.599999999999994</c:v>
                </c:pt>
                <c:pt idx="4">
                  <c:v>75.599999999999994</c:v>
                </c:pt>
                <c:pt idx="5">
                  <c:v>74</c:v>
                </c:pt>
                <c:pt idx="6">
                  <c:v>74</c:v>
                </c:pt>
                <c:pt idx="7">
                  <c:v>72</c:v>
                </c:pt>
                <c:pt idx="8">
                  <c:v>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249152984"/>
        <c:axId val="359273952"/>
      </c:barChart>
      <c:catAx>
        <c:axId val="249152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aseline="0"/>
                  <a:t>Sample Site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6358763376648954"/>
              <c:y val="0.944093820041787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73952"/>
        <c:crosses val="autoZero"/>
        <c:auto val="1"/>
        <c:lblAlgn val="ctr"/>
        <c:lblOffset val="100"/>
        <c:noMultiLvlLbl val="1"/>
      </c:catAx>
      <c:valAx>
        <c:axId val="359273952"/>
        <c:scaling>
          <c:orientation val="minMax"/>
        </c:scaling>
        <c:delete val="0"/>
        <c:axPos val="l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Air</a:t>
                </a:r>
                <a:r>
                  <a:rPr lang="en-US" baseline="0"/>
                  <a:t> Temperature (*F)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9152984"/>
        <c:crosses val="autoZero"/>
        <c:crossBetween val="between"/>
        <c:minorUnit val="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#6:</a:t>
            </a:r>
            <a:r>
              <a:rPr lang="en-US" baseline="0"/>
              <a:t> Average Water Temperature at each Sample Site (*F)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5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Data'!$C$10:$L$10</c:f>
              <c:numCache>
                <c:formatCode>General</c:formatCode>
                <c:ptCount val="10"/>
                <c:pt idx="0">
                  <c:v>69.599999999999994</c:v>
                </c:pt>
                <c:pt idx="1">
                  <c:v>62</c:v>
                </c:pt>
                <c:pt idx="2">
                  <c:v>58.92</c:v>
                </c:pt>
                <c:pt idx="3">
                  <c:v>61.8</c:v>
                </c:pt>
                <c:pt idx="4">
                  <c:v>62</c:v>
                </c:pt>
                <c:pt idx="5">
                  <c:v>62</c:v>
                </c:pt>
                <c:pt idx="6">
                  <c:v>64</c:v>
                </c:pt>
                <c:pt idx="7">
                  <c:v>63</c:v>
                </c:pt>
                <c:pt idx="8">
                  <c:v>70.7</c:v>
                </c:pt>
                <c:pt idx="9">
                  <c:v>68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359273168"/>
        <c:axId val="359273560"/>
      </c:barChart>
      <c:catAx>
        <c:axId val="359273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73560"/>
        <c:crosses val="autoZero"/>
        <c:auto val="1"/>
        <c:lblAlgn val="ctr"/>
        <c:lblOffset val="100"/>
        <c:noMultiLvlLbl val="1"/>
      </c:catAx>
      <c:valAx>
        <c:axId val="359273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aseline="0"/>
                  <a:t>Water Temperature (*F)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731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#7: Highest Water Quality Score at each Sample Site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Data'!$C$12:$L$12</c:f>
              <c:numCache>
                <c:formatCode>General</c:formatCode>
                <c:ptCount val="10"/>
                <c:pt idx="0">
                  <c:v>1</c:v>
                </c:pt>
                <c:pt idx="1">
                  <c:v>10</c:v>
                </c:pt>
                <c:pt idx="2">
                  <c:v>14</c:v>
                </c:pt>
                <c:pt idx="3">
                  <c:v>5</c:v>
                </c:pt>
                <c:pt idx="4">
                  <c:v>6</c:v>
                </c:pt>
                <c:pt idx="5">
                  <c:v>9</c:v>
                </c:pt>
                <c:pt idx="6">
                  <c:v>7</c:v>
                </c:pt>
                <c:pt idx="7">
                  <c:v>3</c:v>
                </c:pt>
                <c:pt idx="8">
                  <c:v>6.7</c:v>
                </c:pt>
                <c:pt idx="9">
                  <c:v>17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overlap val="-27"/>
        <c:axId val="359272776"/>
        <c:axId val="352119272"/>
      </c:barChart>
      <c:catAx>
        <c:axId val="359272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  <a:r>
                  <a:rPr lang="en-US" baseline="0"/>
                  <a:t> 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19272"/>
        <c:crosses val="autoZero"/>
        <c:auto val="1"/>
        <c:lblAlgn val="ctr"/>
        <c:lblOffset val="100"/>
        <c:noMultiLvlLbl val="1"/>
      </c:catAx>
      <c:valAx>
        <c:axId val="352119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Water Quality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72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#8:</a:t>
            </a:r>
            <a:r>
              <a:rPr lang="en-US" baseline="0"/>
              <a:t> Average Dissolved Oxygen (DO) at each Sample Site (ppm)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accent3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chemeClr val="accent6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Data'!$C$13:$L$13</c:f>
              <c:numCache>
                <c:formatCode>General</c:formatCode>
                <c:ptCount val="10"/>
                <c:pt idx="0">
                  <c:v>5</c:v>
                </c:pt>
                <c:pt idx="1">
                  <c:v>2</c:v>
                </c:pt>
                <c:pt idx="2">
                  <c:v>4.8</c:v>
                </c:pt>
                <c:pt idx="3">
                  <c:v>3.2</c:v>
                </c:pt>
                <c:pt idx="4">
                  <c:v>5</c:v>
                </c:pt>
                <c:pt idx="5">
                  <c:v>8</c:v>
                </c:pt>
                <c:pt idx="6">
                  <c:v>8</c:v>
                </c:pt>
                <c:pt idx="7">
                  <c:v>6</c:v>
                </c:pt>
                <c:pt idx="8">
                  <c:v>3.83</c:v>
                </c:pt>
                <c:pt idx="9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352116920"/>
        <c:axId val="352116528"/>
      </c:barChart>
      <c:catAx>
        <c:axId val="3521169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/>
                  <a:t> </a:t>
                </a:r>
                <a:endParaRPr lang="en-US" sz="1100" baseline="0"/>
              </a:p>
              <a:p>
                <a:pPr>
                  <a:defRPr/>
                </a:pPr>
                <a:r>
                  <a:rPr lang="en-US" sz="1100" baseline="0"/>
                  <a:t>Sample Site               </a:t>
                </a:r>
                <a:endParaRPr lang="en-US" sz="1100"/>
              </a:p>
            </c:rich>
          </c:tx>
          <c:layout>
            <c:manualLayout>
              <c:xMode val="edge"/>
              <c:yMode val="edge"/>
              <c:x val="0.46534664847448409"/>
              <c:y val="0.901212761588701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16528"/>
        <c:crosses val="autoZero"/>
        <c:auto val="1"/>
        <c:lblAlgn val="ctr"/>
        <c:lblOffset val="100"/>
        <c:noMultiLvlLbl val="0"/>
      </c:catAx>
      <c:valAx>
        <c:axId val="35211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Dissolved</a:t>
                </a:r>
                <a:r>
                  <a:rPr lang="en-US" baseline="0"/>
                  <a:t> Oxygen (ppm)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2116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#8:</a:t>
            </a:r>
            <a:r>
              <a:rPr lang="en-US" baseline="0"/>
              <a:t> Average pH at each Sample Site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rgbClr val="00B0F0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Data'!$C$15:$L$15</c:f>
              <c:numCache>
                <c:formatCode>0.00</c:formatCode>
                <c:ptCount val="10"/>
                <c:pt idx="0">
                  <c:v>7.5</c:v>
                </c:pt>
                <c:pt idx="1">
                  <c:v>7</c:v>
                </c:pt>
                <c:pt idx="2">
                  <c:v>6.96</c:v>
                </c:pt>
                <c:pt idx="3">
                  <c:v>7</c:v>
                </c:pt>
                <c:pt idx="4">
                  <c:v>7</c:v>
                </c:pt>
                <c:pt idx="5">
                  <c:v>7.5</c:v>
                </c:pt>
                <c:pt idx="6">
                  <c:v>6.4</c:v>
                </c:pt>
                <c:pt idx="7">
                  <c:v>7.5</c:v>
                </c:pt>
                <c:pt idx="8">
                  <c:v>7.32</c:v>
                </c:pt>
                <c:pt idx="9">
                  <c:v>7.5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252120320"/>
        <c:axId val="251127328"/>
      </c:barChart>
      <c:catAx>
        <c:axId val="2521203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1127328"/>
        <c:crosses val="autoZero"/>
        <c:auto val="1"/>
        <c:lblAlgn val="ctr"/>
        <c:lblOffset val="100"/>
        <c:noMultiLvlLbl val="0"/>
      </c:catAx>
      <c:valAx>
        <c:axId val="251127328"/>
        <c:scaling>
          <c:orientation val="minMax"/>
          <c:max val="1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521203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</a:rPr>
              <a:t>Figure #3: Average Wind Speed at each Sample Site  </a:t>
            </a:r>
            <a:endParaRPr lang="en-US" sz="11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accent4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Data'!$C$7:$L$7</c:f>
              <c:numCache>
                <c:formatCode>0.000</c:formatCode>
                <c:ptCount val="10"/>
                <c:pt idx="0">
                  <c:v>2.76</c:v>
                </c:pt>
                <c:pt idx="1">
                  <c:v>0.8</c:v>
                </c:pt>
                <c:pt idx="2">
                  <c:v>0.3</c:v>
                </c:pt>
                <c:pt idx="3">
                  <c:v>0.4</c:v>
                </c:pt>
                <c:pt idx="4">
                  <c:v>0.1</c:v>
                </c:pt>
                <c:pt idx="5">
                  <c:v>0.4</c:v>
                </c:pt>
                <c:pt idx="6">
                  <c:v>0.1</c:v>
                </c:pt>
                <c:pt idx="7">
                  <c:v>0.2</c:v>
                </c:pt>
                <c:pt idx="8">
                  <c:v>0.6</c:v>
                </c:pt>
                <c:pt idx="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-27"/>
        <c:axId val="248210584"/>
        <c:axId val="248212152"/>
      </c:barChart>
      <c:catAx>
        <c:axId val="2482105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212152"/>
        <c:crosses val="autoZero"/>
        <c:auto val="1"/>
        <c:lblAlgn val="ctr"/>
        <c:lblOffset val="100"/>
        <c:noMultiLvlLbl val="0"/>
      </c:catAx>
      <c:valAx>
        <c:axId val="248212152"/>
        <c:scaling>
          <c:orientation val="minMax"/>
          <c:max val="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0" i="0" baseline="0">
                    <a:effectLst/>
                  </a:rPr>
                  <a:t>miles per hour</a:t>
                </a:r>
                <a:endParaRPr lang="en-US" sz="6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821058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 b="0" i="0" baseline="0">
                <a:effectLst/>
              </a:rPr>
              <a:t>Figure #1: Average Turbidity Readings at each Sample Site (NTU's)</a:t>
            </a:r>
            <a:endParaRPr lang="en-US" sz="1200" b="0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2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Data'!$C$5:$L$5</c:f>
              <c:numCache>
                <c:formatCode>General</c:formatCode>
                <c:ptCount val="10"/>
                <c:pt idx="0">
                  <c:v>9</c:v>
                </c:pt>
                <c:pt idx="1">
                  <c:v>240</c:v>
                </c:pt>
                <c:pt idx="2">
                  <c:v>24</c:v>
                </c:pt>
                <c:pt idx="3">
                  <c:v>150</c:v>
                </c:pt>
                <c:pt idx="4">
                  <c:v>65</c:v>
                </c:pt>
                <c:pt idx="5">
                  <c:v>17</c:v>
                </c:pt>
                <c:pt idx="6">
                  <c:v>90</c:v>
                </c:pt>
                <c:pt idx="7">
                  <c:v>90</c:v>
                </c:pt>
                <c:pt idx="8">
                  <c:v>40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"/>
        <c:axId val="179679384"/>
        <c:axId val="178618376"/>
      </c:barChart>
      <c:catAx>
        <c:axId val="1796793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8618376"/>
        <c:crosses val="autoZero"/>
        <c:auto val="1"/>
        <c:lblAlgn val="ctr"/>
        <c:lblOffset val="100"/>
        <c:noMultiLvlLbl val="0"/>
      </c:catAx>
      <c:valAx>
        <c:axId val="17861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Turbidity (NTU's)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9679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</a:t>
            </a:r>
            <a:r>
              <a:rPr lang="en-US" baseline="0"/>
              <a:t> #4: Average  Nitrate Levels at each Sample Site (ppm)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/>
              </a:solidFill>
              <a:ln cmpd="sng">
                <a:solidFill>
                  <a:schemeClr val="accent1">
                    <a:shade val="50000"/>
                  </a:schemeClr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6"/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Data'!$C$8:$L$8</c:f>
              <c:numCache>
                <c:formatCode>0.00</c:formatCode>
                <c:ptCount val="10"/>
                <c:pt idx="0">
                  <c:v>3.83</c:v>
                </c:pt>
                <c:pt idx="1">
                  <c:v>5</c:v>
                </c:pt>
                <c:pt idx="2">
                  <c:v>4.5999999999999996</c:v>
                </c:pt>
                <c:pt idx="3">
                  <c:v>5</c:v>
                </c:pt>
                <c:pt idx="4">
                  <c:v>5</c:v>
                </c:pt>
                <c:pt idx="5">
                  <c:v>2.5</c:v>
                </c:pt>
                <c:pt idx="6">
                  <c:v>5</c:v>
                </c:pt>
                <c:pt idx="7">
                  <c:v>2.5</c:v>
                </c:pt>
                <c:pt idx="8">
                  <c:v>5</c:v>
                </c:pt>
                <c:pt idx="9">
                  <c:v>5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5"/>
        <c:overlap val="-27"/>
        <c:axId val="359211432"/>
        <c:axId val="359211824"/>
      </c:barChart>
      <c:catAx>
        <c:axId val="35921143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11824"/>
        <c:crosses val="autoZero"/>
        <c:auto val="1"/>
        <c:lblAlgn val="ctr"/>
        <c:lblOffset val="100"/>
        <c:noMultiLvlLbl val="0"/>
      </c:catAx>
      <c:valAx>
        <c:axId val="359211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Parts</a:t>
                </a:r>
                <a:r>
                  <a:rPr lang="en-US" baseline="0"/>
                  <a:t> Per Million (ppm)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114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Figure #5: Phosphate Levels</a:t>
            </a:r>
            <a:r>
              <a:rPr lang="en-US" baseline="0"/>
              <a:t> at Each Sample Site (ppm)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2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pattFill prst="wdUp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pattFill prst="wdUpDiag">
                <a:fgClr>
                  <a:schemeClr val="accent2">
                    <a:lumMod val="50000"/>
                  </a:schemeClr>
                </a:fgClr>
                <a:bgClr>
                  <a:schemeClr val="bg1"/>
                </a:bgClr>
              </a:patt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'Meta Data'!$C$2:$L$2</c:f>
              <c:strCache>
                <c:ptCount val="10"/>
                <c:pt idx="0">
                  <c:v>Erie Basin</c:v>
                </c:pt>
                <c:pt idx="1">
                  <c:v>Ohio St.</c:v>
                </c:pt>
                <c:pt idx="2">
                  <c:v>Mutual
October 12</c:v>
                </c:pt>
                <c:pt idx="3">
                  <c:v>Red Jacket</c:v>
                </c:pt>
                <c:pt idx="4">
                  <c:v>Harlem</c:v>
                </c:pt>
                <c:pt idx="5">
                  <c:v>Mill Rd.</c:v>
                </c:pt>
                <c:pt idx="6">
                  <c:v>Borden Rd.</c:v>
                </c:pt>
                <c:pt idx="7">
                  <c:v>Como Park</c:v>
                </c:pt>
                <c:pt idx="8">
                  <c:v>Elma Village</c:v>
                </c:pt>
                <c:pt idx="9">
                  <c:v>Elma Centennial
October 10</c:v>
                </c:pt>
              </c:strCache>
            </c:strRef>
          </c:cat>
          <c:val>
            <c:numRef>
              <c:f>'Meta Data'!$C$9:$L$9</c:f>
              <c:numCache>
                <c:formatCode>0.00</c:formatCode>
                <c:ptCount val="10"/>
                <c:pt idx="0">
                  <c:v>0.77</c:v>
                </c:pt>
                <c:pt idx="1">
                  <c:v>1.25</c:v>
                </c:pt>
                <c:pt idx="2">
                  <c:v>2</c:v>
                </c:pt>
                <c:pt idx="3">
                  <c:v>1.8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2.6</c:v>
                </c:pt>
                <c:pt idx="8">
                  <c:v>1</c:v>
                </c:pt>
                <c:pt idx="9">
                  <c:v>0.1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3"/>
        <c:overlap val="-27"/>
        <c:axId val="359212608"/>
        <c:axId val="359213000"/>
      </c:barChart>
      <c:catAx>
        <c:axId val="359212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Sample Site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13000"/>
        <c:crosses val="autoZero"/>
        <c:auto val="1"/>
        <c:lblAlgn val="ctr"/>
        <c:lblOffset val="100"/>
        <c:noMultiLvlLbl val="0"/>
      </c:catAx>
      <c:valAx>
        <c:axId val="3592130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Part Per Million (ppm)</a:t>
                </a:r>
              </a:p>
            </c:rich>
          </c:tx>
          <c:layout>
            <c:manualLayout>
              <c:xMode val="edge"/>
              <c:yMode val="edge"/>
              <c:x val="1.8648018648018648E-2"/>
              <c:y val="0.463800843712530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92126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490539</xdr:colOff>
      <xdr:row>17</xdr:row>
      <xdr:rowOff>114300</xdr:rowOff>
    </xdr:from>
    <xdr:to>
      <xdr:col>11</xdr:col>
      <xdr:colOff>1195390</xdr:colOff>
      <xdr:row>42</xdr:row>
      <xdr:rowOff>90489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985839</xdr:colOff>
      <xdr:row>76</xdr:row>
      <xdr:rowOff>57150</xdr:rowOff>
    </xdr:from>
    <xdr:to>
      <xdr:col>11</xdr:col>
      <xdr:colOff>642940</xdr:colOff>
      <xdr:row>100</xdr:row>
      <xdr:rowOff>128589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106</xdr:row>
      <xdr:rowOff>171450</xdr:rowOff>
    </xdr:from>
    <xdr:to>
      <xdr:col>7</xdr:col>
      <xdr:colOff>657225</xdr:colOff>
      <xdr:row>132</xdr:row>
      <xdr:rowOff>57149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136</xdr:row>
      <xdr:rowOff>161925</xdr:rowOff>
    </xdr:from>
    <xdr:to>
      <xdr:col>4</xdr:col>
      <xdr:colOff>923925</xdr:colOff>
      <xdr:row>163</xdr:row>
      <xdr:rowOff>180975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423864</xdr:colOff>
      <xdr:row>136</xdr:row>
      <xdr:rowOff>171450</xdr:rowOff>
    </xdr:from>
    <xdr:to>
      <xdr:col>11</xdr:col>
      <xdr:colOff>66675</xdr:colOff>
      <xdr:row>163</xdr:row>
      <xdr:rowOff>142875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48</xdr:row>
      <xdr:rowOff>9525</xdr:rowOff>
    </xdr:from>
    <xdr:to>
      <xdr:col>3</xdr:col>
      <xdr:colOff>885825</xdr:colOff>
      <xdr:row>71</xdr:row>
      <xdr:rowOff>180975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17</xdr:row>
      <xdr:rowOff>138111</xdr:rowOff>
    </xdr:from>
    <xdr:to>
      <xdr:col>6</xdr:col>
      <xdr:colOff>0</xdr:colOff>
      <xdr:row>42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0</xdr:colOff>
      <xdr:row>47</xdr:row>
      <xdr:rowOff>147636</xdr:rowOff>
    </xdr:from>
    <xdr:to>
      <xdr:col>11</xdr:col>
      <xdr:colOff>723900</xdr:colOff>
      <xdr:row>69</xdr:row>
      <xdr:rowOff>114299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77</xdr:row>
      <xdr:rowOff>95249</xdr:rowOff>
    </xdr:from>
    <xdr:to>
      <xdr:col>4</xdr:col>
      <xdr:colOff>381000</xdr:colOff>
      <xdr:row>100</xdr:row>
      <xdr:rowOff>142875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oogle.com/url?sa=t&amp;rct=j&amp;q=&amp;esrc=s&amp;source=web&amp;cd=4&amp;cad=rja&amp;uact=8&amp;ved=0ahUKEwjpw_OGt_PXAhVs44MKHd4LBf0QFghTMAM&amp;url=http%3A%2F%2Fwww.who.int%2Fwater_sanitation_health%2Fhygiene%2Femergencies%2Ffs2_33.pdf&amp;usg=AOvVaw05sXghlEgGmeOW71ShdGsE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19"/>
  <sheetViews>
    <sheetView topLeftCell="A13" zoomScaleNormal="100" workbookViewId="0">
      <selection activeCell="B11" sqref="B11"/>
    </sheetView>
  </sheetViews>
  <sheetFormatPr defaultRowHeight="15" x14ac:dyDescent="0.25"/>
  <cols>
    <col min="1" max="1" width="19.28515625" customWidth="1"/>
    <col min="2" max="2" width="51.5703125" customWidth="1"/>
    <col min="3" max="3" width="12.140625" customWidth="1"/>
    <col min="4" max="4" width="14.5703125" customWidth="1"/>
    <col min="5" max="5" width="14.140625" customWidth="1"/>
    <col min="6" max="6" width="15.7109375" customWidth="1"/>
    <col min="7" max="7" width="15.140625" customWidth="1"/>
    <col min="8" max="8" width="18.5703125" customWidth="1"/>
    <col min="9" max="9" width="13.5703125" customWidth="1"/>
    <col min="10" max="10" width="18.85546875" customWidth="1"/>
    <col min="11" max="11" width="16.85546875" customWidth="1"/>
    <col min="12" max="12" width="19" customWidth="1"/>
    <col min="13" max="13" width="19" hidden="1" customWidth="1"/>
  </cols>
  <sheetData>
    <row r="1" spans="1:13" ht="15.75" x14ac:dyDescent="0.25">
      <c r="A1" s="23" t="s">
        <v>68</v>
      </c>
    </row>
    <row r="2" spans="1:13" ht="30" x14ac:dyDescent="0.25">
      <c r="B2" s="24" t="s">
        <v>69</v>
      </c>
      <c r="C2" s="11" t="s">
        <v>70</v>
      </c>
      <c r="D2" s="11" t="s">
        <v>71</v>
      </c>
      <c r="E2" s="75" t="s">
        <v>370</v>
      </c>
      <c r="F2" s="11" t="s">
        <v>100</v>
      </c>
      <c r="G2" s="11" t="s">
        <v>72</v>
      </c>
      <c r="H2" s="11" t="s">
        <v>73</v>
      </c>
      <c r="I2" s="11" t="s">
        <v>101</v>
      </c>
      <c r="J2" s="11" t="s">
        <v>74</v>
      </c>
      <c r="K2" s="11" t="s">
        <v>75</v>
      </c>
      <c r="L2" s="75" t="s">
        <v>371</v>
      </c>
    </row>
    <row r="3" spans="1:13" x14ac:dyDescent="0.25">
      <c r="A3" s="13" t="s">
        <v>76</v>
      </c>
      <c r="B3" s="13" t="s">
        <v>25</v>
      </c>
      <c r="C3" s="13">
        <v>1</v>
      </c>
      <c r="D3" s="13">
        <v>2</v>
      </c>
      <c r="E3" s="76">
        <v>3</v>
      </c>
      <c r="F3" s="13">
        <v>4</v>
      </c>
      <c r="G3" s="13">
        <v>6</v>
      </c>
      <c r="H3" s="13">
        <v>8</v>
      </c>
      <c r="I3" s="13">
        <v>10</v>
      </c>
      <c r="J3" s="13">
        <v>11</v>
      </c>
      <c r="K3" s="13">
        <v>13</v>
      </c>
      <c r="L3" s="76">
        <v>14</v>
      </c>
    </row>
    <row r="4" spans="1:13" x14ac:dyDescent="0.25">
      <c r="A4" s="7" t="s">
        <v>372</v>
      </c>
      <c r="B4" s="6" t="s">
        <v>77</v>
      </c>
      <c r="C4" s="21">
        <v>56.896000000000001</v>
      </c>
      <c r="D4" s="21">
        <v>6.625</v>
      </c>
      <c r="E4" s="77">
        <v>31</v>
      </c>
      <c r="F4" s="21">
        <v>8.8000000000000007</v>
      </c>
      <c r="G4" s="21">
        <v>15.4</v>
      </c>
      <c r="H4" s="21">
        <v>38.5</v>
      </c>
      <c r="I4" s="21">
        <v>12.5</v>
      </c>
      <c r="J4" s="21">
        <v>13.1</v>
      </c>
      <c r="K4" s="21">
        <v>19.170000000000002</v>
      </c>
      <c r="L4" s="77">
        <v>17</v>
      </c>
      <c r="M4" s="70"/>
    </row>
    <row r="5" spans="1:13" ht="30" x14ac:dyDescent="0.25">
      <c r="A5" s="7"/>
      <c r="B5" s="37" t="s">
        <v>102</v>
      </c>
      <c r="C5" s="21">
        <v>9</v>
      </c>
      <c r="D5" s="21">
        <v>240</v>
      </c>
      <c r="E5" s="77">
        <v>24</v>
      </c>
      <c r="F5" s="21">
        <v>150</v>
      </c>
      <c r="G5" s="21">
        <v>65</v>
      </c>
      <c r="H5" s="21">
        <v>17</v>
      </c>
      <c r="I5" s="21">
        <v>90</v>
      </c>
      <c r="J5" s="21">
        <v>90</v>
      </c>
      <c r="K5" s="21">
        <v>40</v>
      </c>
      <c r="L5" s="77">
        <v>50</v>
      </c>
    </row>
    <row r="6" spans="1:13" x14ac:dyDescent="0.25">
      <c r="A6" s="7"/>
      <c r="B6" s="6" t="s">
        <v>78</v>
      </c>
      <c r="C6" s="21">
        <v>71.599999999999994</v>
      </c>
      <c r="D6" s="21">
        <v>71.3</v>
      </c>
      <c r="E6" s="77">
        <v>61.6</v>
      </c>
      <c r="F6" s="21">
        <v>71.599999999999994</v>
      </c>
      <c r="G6" s="21">
        <v>75.599999999999994</v>
      </c>
      <c r="H6" s="21">
        <v>74</v>
      </c>
      <c r="I6" s="21">
        <v>74</v>
      </c>
      <c r="J6" s="21">
        <v>72</v>
      </c>
      <c r="K6" s="21">
        <v>75</v>
      </c>
      <c r="L6" s="77">
        <v>73</v>
      </c>
      <c r="M6" s="70"/>
    </row>
    <row r="7" spans="1:13" ht="45" x14ac:dyDescent="0.25">
      <c r="A7" s="7"/>
      <c r="B7" s="74" t="s">
        <v>369</v>
      </c>
      <c r="C7" s="49">
        <v>2.76</v>
      </c>
      <c r="D7" s="49">
        <v>0.8</v>
      </c>
      <c r="E7" s="78">
        <v>0.3</v>
      </c>
      <c r="F7" s="49">
        <v>0.4</v>
      </c>
      <c r="G7" s="49">
        <v>0.1</v>
      </c>
      <c r="H7" s="49">
        <v>0.4</v>
      </c>
      <c r="I7" s="49">
        <v>0.1</v>
      </c>
      <c r="J7" s="49">
        <v>0.2</v>
      </c>
      <c r="K7" s="49">
        <v>0.6</v>
      </c>
      <c r="L7" s="78">
        <v>0</v>
      </c>
      <c r="M7" s="71">
        <f>((2.094/5280)*1)/60</f>
        <v>6.6098484848484838E-6</v>
      </c>
    </row>
    <row r="8" spans="1:13" x14ac:dyDescent="0.25">
      <c r="A8" s="7"/>
      <c r="B8" s="6" t="s">
        <v>103</v>
      </c>
      <c r="C8" s="50">
        <v>3.83</v>
      </c>
      <c r="D8" s="50">
        <v>5</v>
      </c>
      <c r="E8" s="79">
        <v>4.5999999999999996</v>
      </c>
      <c r="F8" s="50">
        <v>5</v>
      </c>
      <c r="G8" s="50">
        <v>5</v>
      </c>
      <c r="H8" s="50">
        <v>2.5</v>
      </c>
      <c r="I8" s="50">
        <v>5</v>
      </c>
      <c r="J8" s="50">
        <v>2.5</v>
      </c>
      <c r="K8" s="50">
        <v>5</v>
      </c>
      <c r="L8" s="79">
        <v>5</v>
      </c>
      <c r="M8" s="72"/>
    </row>
    <row r="9" spans="1:13" x14ac:dyDescent="0.25">
      <c r="A9" s="7"/>
      <c r="B9" s="6" t="s">
        <v>104</v>
      </c>
      <c r="C9" s="50">
        <v>0.77</v>
      </c>
      <c r="D9" s="50">
        <v>1.25</v>
      </c>
      <c r="E9" s="79">
        <v>2</v>
      </c>
      <c r="F9" s="50">
        <v>1.8</v>
      </c>
      <c r="G9" s="50">
        <v>2</v>
      </c>
      <c r="H9" s="50">
        <v>2</v>
      </c>
      <c r="I9" s="50">
        <v>2</v>
      </c>
      <c r="J9" s="50">
        <v>2.6</v>
      </c>
      <c r="K9" s="50">
        <v>1</v>
      </c>
      <c r="L9" s="79">
        <v>0.1</v>
      </c>
      <c r="M9" s="72"/>
    </row>
    <row r="10" spans="1:13" x14ac:dyDescent="0.25">
      <c r="A10" s="7"/>
      <c r="B10" s="6" t="s">
        <v>79</v>
      </c>
      <c r="C10" s="21">
        <v>69.599999999999994</v>
      </c>
      <c r="D10" s="21">
        <v>62</v>
      </c>
      <c r="E10" s="77">
        <v>58.92</v>
      </c>
      <c r="F10" s="21">
        <v>61.8</v>
      </c>
      <c r="G10" s="21">
        <v>62</v>
      </c>
      <c r="H10" s="21">
        <v>62</v>
      </c>
      <c r="I10" s="21">
        <v>64</v>
      </c>
      <c r="J10" s="21">
        <v>63</v>
      </c>
      <c r="K10" s="21">
        <v>70.7</v>
      </c>
      <c r="L10" s="77">
        <v>68</v>
      </c>
      <c r="M10" s="70"/>
    </row>
    <row r="11" spans="1:13" x14ac:dyDescent="0.25">
      <c r="A11" s="7"/>
      <c r="B11" s="6" t="s">
        <v>80</v>
      </c>
      <c r="C11" s="21" t="s">
        <v>184</v>
      </c>
      <c r="D11" s="21" t="s">
        <v>176</v>
      </c>
      <c r="E11" s="77" t="s">
        <v>139</v>
      </c>
      <c r="F11" s="21" t="s">
        <v>328</v>
      </c>
      <c r="G11" s="21" t="s">
        <v>261</v>
      </c>
      <c r="H11" s="21" t="s">
        <v>137</v>
      </c>
      <c r="I11" s="21" t="s">
        <v>119</v>
      </c>
      <c r="J11" s="21" t="s">
        <v>247</v>
      </c>
      <c r="K11" s="21" t="s">
        <v>367</v>
      </c>
      <c r="L11" s="77" t="s">
        <v>252</v>
      </c>
      <c r="M11" s="70"/>
    </row>
    <row r="12" spans="1:13" x14ac:dyDescent="0.25">
      <c r="A12" s="7"/>
      <c r="B12" s="6" t="s">
        <v>81</v>
      </c>
      <c r="C12" s="21">
        <v>1</v>
      </c>
      <c r="D12" s="21">
        <v>10</v>
      </c>
      <c r="E12" s="77">
        <v>14</v>
      </c>
      <c r="F12" s="21">
        <v>5</v>
      </c>
      <c r="G12" s="21">
        <v>6</v>
      </c>
      <c r="H12" s="21">
        <v>9</v>
      </c>
      <c r="I12" s="21">
        <v>7</v>
      </c>
      <c r="J12" s="21">
        <v>3</v>
      </c>
      <c r="K12" s="21">
        <v>6.7</v>
      </c>
      <c r="L12" s="77">
        <v>17</v>
      </c>
      <c r="M12" s="70"/>
    </row>
    <row r="13" spans="1:13" x14ac:dyDescent="0.25">
      <c r="A13" s="7"/>
      <c r="B13" s="6" t="s">
        <v>82</v>
      </c>
      <c r="C13" s="21">
        <v>5</v>
      </c>
      <c r="D13" s="21">
        <v>2</v>
      </c>
      <c r="E13" s="77">
        <v>4.8</v>
      </c>
      <c r="F13" s="21">
        <v>3.2</v>
      </c>
      <c r="G13" s="21">
        <v>5</v>
      </c>
      <c r="H13" s="21">
        <v>8</v>
      </c>
      <c r="I13" s="21">
        <v>8</v>
      </c>
      <c r="J13" s="21">
        <v>6</v>
      </c>
      <c r="K13" s="21">
        <v>3.83</v>
      </c>
      <c r="L13" s="77">
        <v>8</v>
      </c>
      <c r="M13" s="70"/>
    </row>
    <row r="14" spans="1:13" x14ac:dyDescent="0.25">
      <c r="A14" s="7"/>
      <c r="B14" s="6" t="s">
        <v>105</v>
      </c>
      <c r="C14" s="21">
        <v>55</v>
      </c>
      <c r="D14" s="21">
        <v>19</v>
      </c>
      <c r="E14" s="77">
        <v>47.6</v>
      </c>
      <c r="F14" s="21"/>
      <c r="G14" s="21"/>
      <c r="H14" s="21">
        <v>85</v>
      </c>
      <c r="I14" s="21">
        <v>90</v>
      </c>
      <c r="J14" s="21">
        <v>55</v>
      </c>
      <c r="K14" s="21">
        <v>38</v>
      </c>
      <c r="L14" s="77"/>
      <c r="M14" s="70"/>
    </row>
    <row r="15" spans="1:13" s="2" customFormat="1" x14ac:dyDescent="0.25">
      <c r="B15" s="6" t="s">
        <v>7</v>
      </c>
      <c r="C15" s="50">
        <v>7.5</v>
      </c>
      <c r="D15" s="50">
        <v>7</v>
      </c>
      <c r="E15" s="79">
        <v>6.96</v>
      </c>
      <c r="F15" s="50">
        <v>7</v>
      </c>
      <c r="G15" s="50">
        <v>7</v>
      </c>
      <c r="H15" s="50">
        <v>7.5</v>
      </c>
      <c r="I15" s="50">
        <v>6.4</v>
      </c>
      <c r="J15" s="50">
        <v>7.5</v>
      </c>
      <c r="K15" s="50">
        <v>7.32</v>
      </c>
      <c r="L15" s="79">
        <v>7.5</v>
      </c>
      <c r="M15" s="70"/>
    </row>
    <row r="17" spans="1:8" x14ac:dyDescent="0.25">
      <c r="A17" s="13" t="s">
        <v>83</v>
      </c>
      <c r="F17" s="80" t="s">
        <v>379</v>
      </c>
      <c r="G17" s="80"/>
      <c r="H17" s="80"/>
    </row>
    <row r="50" ht="28.5" customHeight="1" x14ac:dyDescent="0.25"/>
    <row r="71" spans="7:9" x14ac:dyDescent="0.25">
      <c r="G71" s="81" t="s">
        <v>377</v>
      </c>
      <c r="H71" s="81"/>
      <c r="I71" s="81"/>
    </row>
    <row r="72" spans="7:9" x14ac:dyDescent="0.25">
      <c r="G72" s="82" t="s">
        <v>378</v>
      </c>
      <c r="H72" s="82"/>
      <c r="I72" s="82"/>
    </row>
    <row r="102" spans="1:10" x14ac:dyDescent="0.25">
      <c r="A102" s="85" t="s">
        <v>376</v>
      </c>
      <c r="B102" s="85"/>
    </row>
    <row r="103" spans="1:10" x14ac:dyDescent="0.25">
      <c r="A103" s="82" t="s">
        <v>375</v>
      </c>
      <c r="B103" s="82"/>
    </row>
    <row r="104" spans="1:10" x14ac:dyDescent="0.25">
      <c r="A104" s="73"/>
      <c r="B104" s="73"/>
    </row>
    <row r="105" spans="1:10" x14ac:dyDescent="0.25">
      <c r="A105" s="73"/>
      <c r="B105" s="73"/>
    </row>
    <row r="109" spans="1:10" ht="30" x14ac:dyDescent="0.25">
      <c r="I109" s="32" t="s">
        <v>84</v>
      </c>
      <c r="J109" s="32">
        <v>0</v>
      </c>
    </row>
    <row r="110" spans="1:10" x14ac:dyDescent="0.25">
      <c r="I110" s="35" t="s">
        <v>85</v>
      </c>
      <c r="J110" s="35">
        <v>1</v>
      </c>
    </row>
    <row r="111" spans="1:10" x14ac:dyDescent="0.25">
      <c r="I111" s="36" t="s">
        <v>86</v>
      </c>
      <c r="J111" s="36">
        <v>1</v>
      </c>
    </row>
    <row r="112" spans="1:10" x14ac:dyDescent="0.25">
      <c r="I112" s="34" t="s">
        <v>87</v>
      </c>
      <c r="J112" s="34">
        <v>1</v>
      </c>
    </row>
    <row r="113" spans="9:10" x14ac:dyDescent="0.25">
      <c r="I113" s="33" t="s">
        <v>88</v>
      </c>
      <c r="J113" s="33">
        <v>8</v>
      </c>
    </row>
    <row r="166" spans="1:9" x14ac:dyDescent="0.25">
      <c r="A166" s="81" t="s">
        <v>90</v>
      </c>
      <c r="B166" s="81"/>
      <c r="G166" s="83" t="s">
        <v>91</v>
      </c>
      <c r="H166" s="83"/>
      <c r="I166" s="83"/>
    </row>
    <row r="167" spans="1:9" x14ac:dyDescent="0.25">
      <c r="A167" s="82" t="s">
        <v>373</v>
      </c>
      <c r="B167" s="82"/>
      <c r="G167" s="84" t="s">
        <v>374</v>
      </c>
      <c r="H167" s="84"/>
      <c r="I167" s="84"/>
    </row>
    <row r="219" spans="2:2" x14ac:dyDescent="0.25">
      <c r="B219" s="4"/>
    </row>
  </sheetData>
  <mergeCells count="9">
    <mergeCell ref="F17:H17"/>
    <mergeCell ref="G71:I71"/>
    <mergeCell ref="G72:I72"/>
    <mergeCell ref="A167:B167"/>
    <mergeCell ref="G166:I166"/>
    <mergeCell ref="G167:I167"/>
    <mergeCell ref="A166:B166"/>
    <mergeCell ref="A102:B102"/>
    <mergeCell ref="A103:B103"/>
  </mergeCells>
  <hyperlinks>
    <hyperlink ref="B5" r:id="rId1" display="Turbidity Units (NTU)"/>
  </hyperlinks>
  <pageMargins left="0.7" right="0.7" top="0.75" bottom="0.75" header="0.3" footer="0.3"/>
  <pageSetup scale="50" fitToHeight="2" orientation="landscape" verticalDpi="4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"/>
  <sheetViews>
    <sheetView workbookViewId="0">
      <selection activeCell="B6" sqref="B6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290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291</v>
      </c>
      <c r="C4" s="4"/>
    </row>
    <row r="5" spans="1:4" x14ac:dyDescent="0.25">
      <c r="A5" s="7" t="s">
        <v>17</v>
      </c>
      <c r="B5" s="1" t="s">
        <v>118</v>
      </c>
      <c r="C5" s="4"/>
    </row>
    <row r="6" spans="1:4" x14ac:dyDescent="0.25">
      <c r="A6" s="7" t="s">
        <v>18</v>
      </c>
      <c r="B6" s="1" t="s">
        <v>292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>
        <v>19.170000000000002</v>
      </c>
      <c r="D10" s="2"/>
    </row>
    <row r="11" spans="1:4" x14ac:dyDescent="0.25">
      <c r="A11" s="17"/>
      <c r="B11" s="6" t="s">
        <v>78</v>
      </c>
      <c r="C11" s="21">
        <v>75</v>
      </c>
      <c r="D11" s="2"/>
    </row>
    <row r="12" spans="1:4" x14ac:dyDescent="0.25">
      <c r="A12" s="17"/>
      <c r="B12" s="6" t="s">
        <v>52</v>
      </c>
      <c r="C12" s="49">
        <v>0.6</v>
      </c>
      <c r="D12" s="2"/>
    </row>
    <row r="13" spans="1:4" x14ac:dyDescent="0.25">
      <c r="A13" s="17"/>
      <c r="B13" s="6" t="s">
        <v>103</v>
      </c>
      <c r="C13" s="50">
        <v>5</v>
      </c>
      <c r="D13" s="2"/>
    </row>
    <row r="14" spans="1:4" x14ac:dyDescent="0.25">
      <c r="A14" s="17"/>
      <c r="B14" s="6" t="s">
        <v>104</v>
      </c>
      <c r="C14" s="50">
        <v>1</v>
      </c>
      <c r="D14" s="2"/>
    </row>
    <row r="15" spans="1:4" x14ac:dyDescent="0.25">
      <c r="A15" s="17"/>
      <c r="B15" s="6" t="s">
        <v>79</v>
      </c>
      <c r="C15" s="21">
        <v>70.7</v>
      </c>
      <c r="D15" s="2"/>
    </row>
    <row r="16" spans="1:4" x14ac:dyDescent="0.25">
      <c r="A16" s="17"/>
      <c r="B16" s="6" t="s">
        <v>80</v>
      </c>
      <c r="C16" s="21" t="s">
        <v>367</v>
      </c>
      <c r="D16" s="2"/>
    </row>
    <row r="17" spans="1:7" x14ac:dyDescent="0.25">
      <c r="A17" s="17"/>
      <c r="B17" s="6" t="s">
        <v>81</v>
      </c>
      <c r="C17" s="21">
        <v>6.7</v>
      </c>
      <c r="D17" s="2"/>
    </row>
    <row r="18" spans="1:7" x14ac:dyDescent="0.25">
      <c r="A18" s="17"/>
      <c r="B18" s="6" t="s">
        <v>82</v>
      </c>
      <c r="C18" s="21">
        <v>3.83</v>
      </c>
      <c r="D18" s="2"/>
    </row>
    <row r="19" spans="1:7" x14ac:dyDescent="0.25">
      <c r="A19" s="17"/>
      <c r="B19" s="6" t="s">
        <v>105</v>
      </c>
      <c r="C19" s="21">
        <v>38</v>
      </c>
      <c r="D19" s="2"/>
    </row>
    <row r="20" spans="1:7" x14ac:dyDescent="0.25">
      <c r="A20" s="17"/>
      <c r="B20" s="6" t="s">
        <v>7</v>
      </c>
      <c r="C20" s="21">
        <v>7.32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41" t="s">
        <v>47</v>
      </c>
    </row>
    <row r="27" spans="1:7" x14ac:dyDescent="0.25">
      <c r="A27"/>
      <c r="B27" s="4"/>
      <c r="F27" s="41" t="s">
        <v>47</v>
      </c>
    </row>
    <row r="28" spans="1:7" x14ac:dyDescent="0.25">
      <c r="A28" s="26" t="s">
        <v>48</v>
      </c>
      <c r="F28" s="41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7" x14ac:dyDescent="0.25">
      <c r="A30" s="40"/>
      <c r="B30" s="27">
        <v>0.4861111111111111</v>
      </c>
      <c r="C30" s="6" t="s">
        <v>293</v>
      </c>
      <c r="D30" s="6" t="s">
        <v>294</v>
      </c>
      <c r="E30" s="6">
        <v>24.75</v>
      </c>
      <c r="F30" s="6" t="s">
        <v>196</v>
      </c>
      <c r="G30" s="40"/>
    </row>
    <row r="31" spans="1:7" x14ac:dyDescent="0.25">
      <c r="A31" s="40"/>
      <c r="B31" s="27">
        <v>0.49236111111111108</v>
      </c>
      <c r="C31" s="6" t="s">
        <v>295</v>
      </c>
      <c r="D31" s="6" t="s">
        <v>296</v>
      </c>
      <c r="E31" s="6">
        <v>22.9</v>
      </c>
      <c r="F31" s="6" t="s">
        <v>66</v>
      </c>
      <c r="G31" s="40"/>
    </row>
    <row r="32" spans="1:7" x14ac:dyDescent="0.25">
      <c r="A32" s="40"/>
      <c r="B32" s="27">
        <v>0.45833333333333331</v>
      </c>
      <c r="C32" s="6" t="s">
        <v>297</v>
      </c>
      <c r="D32" s="6" t="s">
        <v>298</v>
      </c>
      <c r="E32" s="6">
        <v>24.7</v>
      </c>
      <c r="F32" s="6" t="s">
        <v>66</v>
      </c>
      <c r="G32" s="40"/>
    </row>
    <row r="33" spans="1:7" x14ac:dyDescent="0.25">
      <c r="A33" s="40"/>
      <c r="B33" s="27">
        <v>0.49305555555555558</v>
      </c>
      <c r="C33" s="6" t="s">
        <v>299</v>
      </c>
      <c r="D33" s="6" t="s">
        <v>302</v>
      </c>
      <c r="E33" s="6" t="s">
        <v>303</v>
      </c>
      <c r="F33" s="40" t="s">
        <v>66</v>
      </c>
    </row>
    <row r="34" spans="1:7" x14ac:dyDescent="0.25">
      <c r="A34" s="40"/>
      <c r="B34" s="27">
        <v>0.44097222222222227</v>
      </c>
      <c r="C34" s="6" t="s">
        <v>300</v>
      </c>
      <c r="D34" s="6" t="s">
        <v>301</v>
      </c>
      <c r="E34" s="6">
        <v>23.5</v>
      </c>
      <c r="F34" s="6" t="s">
        <v>66</v>
      </c>
      <c r="G34" s="40"/>
    </row>
    <row r="35" spans="1:7" x14ac:dyDescent="0.25">
      <c r="A35" s="40"/>
      <c r="B35" s="27"/>
      <c r="C35" s="6"/>
      <c r="D35" s="6"/>
      <c r="E35" s="6"/>
      <c r="F35" s="6"/>
      <c r="G35" s="40"/>
    </row>
    <row r="36" spans="1:7" x14ac:dyDescent="0.25">
      <c r="A36" s="40"/>
      <c r="B36" s="6"/>
      <c r="C36" s="6"/>
      <c r="D36" s="6"/>
      <c r="E36" s="6">
        <f>SUM(E30:E34)/5</f>
        <v>19.169999999999998</v>
      </c>
      <c r="F36" s="6"/>
      <c r="G36" s="40"/>
    </row>
    <row r="37" spans="1:7" ht="15.75" x14ac:dyDescent="0.25">
      <c r="A37" s="28"/>
      <c r="B37" s="10"/>
      <c r="C37" s="10"/>
      <c r="D37" s="10"/>
      <c r="E37" s="10"/>
      <c r="F37" s="40"/>
      <c r="G37" s="40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7" ht="15.75" x14ac:dyDescent="0.25">
      <c r="A39" s="29"/>
      <c r="B39" s="19"/>
      <c r="C39" s="10"/>
      <c r="D39" s="10"/>
      <c r="E39" s="10"/>
      <c r="F39" s="40"/>
      <c r="G39" s="40"/>
    </row>
    <row r="40" spans="1:7" ht="15.75" x14ac:dyDescent="0.25">
      <c r="A40" s="29"/>
      <c r="B40" s="19"/>
      <c r="C40" s="10"/>
      <c r="D40" s="10"/>
      <c r="E40" s="10"/>
      <c r="F40" s="40"/>
      <c r="G40" s="40"/>
    </row>
    <row r="41" spans="1:7" ht="15.75" x14ac:dyDescent="0.25">
      <c r="A41" s="29"/>
      <c r="B41" s="19"/>
      <c r="C41" s="10"/>
      <c r="D41" s="10"/>
      <c r="E41" s="10"/>
      <c r="F41" s="40"/>
      <c r="G41" s="40"/>
    </row>
    <row r="42" spans="1:7" ht="15.75" x14ac:dyDescent="0.25">
      <c r="A42" s="29"/>
      <c r="B42" s="19"/>
      <c r="C42" s="10"/>
      <c r="D42" s="10"/>
      <c r="E42" s="10"/>
      <c r="F42" s="40"/>
      <c r="G42" s="40"/>
    </row>
    <row r="43" spans="1:7" ht="15.75" x14ac:dyDescent="0.25">
      <c r="A43" s="29"/>
      <c r="B43" s="20"/>
      <c r="C43" s="10"/>
      <c r="D43" s="10"/>
      <c r="E43" s="10"/>
      <c r="F43" s="40"/>
      <c r="G43" s="40"/>
    </row>
    <row r="44" spans="1:7" ht="15.75" x14ac:dyDescent="0.25">
      <c r="A44" s="29"/>
      <c r="B44" s="20"/>
      <c r="C44" s="10"/>
      <c r="D44" s="10"/>
      <c r="E44" s="10"/>
      <c r="F44" s="40"/>
      <c r="G44" s="40"/>
    </row>
    <row r="45" spans="1:7" ht="15.75" x14ac:dyDescent="0.25">
      <c r="A45" s="29"/>
      <c r="B45" s="20"/>
      <c r="C45" s="10"/>
      <c r="D45" s="10"/>
      <c r="E45" s="10"/>
      <c r="F45" s="40"/>
      <c r="G45" s="40"/>
    </row>
    <row r="46" spans="1:7" ht="15.75" x14ac:dyDescent="0.25">
      <c r="A46" s="29"/>
      <c r="B46" s="67"/>
      <c r="C46" s="10"/>
      <c r="D46" s="10"/>
      <c r="E46" s="10"/>
      <c r="F46" s="40"/>
      <c r="G46" s="40"/>
    </row>
    <row r="47" spans="1:7" x14ac:dyDescent="0.25">
      <c r="A47" s="26" t="s">
        <v>1</v>
      </c>
      <c r="B47" s="68"/>
    </row>
    <row r="48" spans="1:7" x14ac:dyDescent="0.25">
      <c r="A48" s="7" t="s">
        <v>35</v>
      </c>
      <c r="B48" s="69">
        <v>0.46458333333333335</v>
      </c>
      <c r="C48" s="13">
        <v>72</v>
      </c>
      <c r="D48" s="13"/>
      <c r="E48" s="1"/>
      <c r="F48" s="1"/>
      <c r="G48" s="1"/>
    </row>
    <row r="49" spans="1:7" x14ac:dyDescent="0.25">
      <c r="A49" s="40"/>
      <c r="B49" s="27">
        <v>0.46111111111111108</v>
      </c>
      <c r="C49" s="6">
        <v>79</v>
      </c>
      <c r="D49" s="6">
        <v>26</v>
      </c>
      <c r="E49" s="40"/>
      <c r="F49" s="40"/>
      <c r="G49" s="40"/>
    </row>
    <row r="50" spans="1:7" x14ac:dyDescent="0.25">
      <c r="A50" s="40"/>
      <c r="B50" s="27">
        <v>0.47222222222222227</v>
      </c>
      <c r="C50" s="6">
        <v>76</v>
      </c>
      <c r="D50" s="6">
        <v>19</v>
      </c>
      <c r="E50" s="40"/>
      <c r="F50" s="40"/>
      <c r="G50" s="40"/>
    </row>
    <row r="51" spans="1:7" x14ac:dyDescent="0.25">
      <c r="A51" s="40"/>
      <c r="B51" s="27">
        <v>0.46458333333333335</v>
      </c>
      <c r="C51" s="6">
        <v>72</v>
      </c>
      <c r="D51" s="6"/>
      <c r="E51" s="40"/>
      <c r="F51" s="40"/>
      <c r="G51" s="40"/>
    </row>
    <row r="52" spans="1:7" x14ac:dyDescent="0.25">
      <c r="A52" s="40"/>
      <c r="B52" s="27">
        <v>0.4826388888888889</v>
      </c>
      <c r="C52" s="6">
        <v>76</v>
      </c>
      <c r="D52" s="6">
        <v>18</v>
      </c>
      <c r="E52" s="40"/>
      <c r="F52" s="40"/>
      <c r="G52" s="40"/>
    </row>
    <row r="53" spans="1:7" x14ac:dyDescent="0.25">
      <c r="A53" s="40"/>
      <c r="B53" s="27">
        <v>0.44861111111111113</v>
      </c>
      <c r="C53" s="6">
        <v>73</v>
      </c>
      <c r="D53" s="6">
        <v>21</v>
      </c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>
        <v>0.46111111111111108</v>
      </c>
      <c r="C58" s="8" t="s">
        <v>304</v>
      </c>
    </row>
    <row r="59" spans="1:7" x14ac:dyDescent="0.25">
      <c r="B59" s="27">
        <v>0.47222222222222227</v>
      </c>
      <c r="C59" s="8" t="s">
        <v>304</v>
      </c>
    </row>
    <row r="60" spans="1:7" x14ac:dyDescent="0.25">
      <c r="B60" s="27">
        <v>0.46458333333333335</v>
      </c>
      <c r="C60" s="8" t="s">
        <v>304</v>
      </c>
    </row>
    <row r="61" spans="1:7" x14ac:dyDescent="0.25">
      <c r="B61" s="27">
        <v>0.4826388888888889</v>
      </c>
      <c r="C61" s="8" t="s">
        <v>304</v>
      </c>
    </row>
    <row r="62" spans="1:7" x14ac:dyDescent="0.25">
      <c r="B62" s="27">
        <v>0.44861111111111113</v>
      </c>
      <c r="C62" s="8" t="s">
        <v>304</v>
      </c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>
        <v>0.46111111111111108</v>
      </c>
      <c r="C67" s="6" t="s">
        <v>206</v>
      </c>
    </row>
    <row r="68" spans="1:7" x14ac:dyDescent="0.25">
      <c r="B68" s="27">
        <v>0.47222222222222227</v>
      </c>
      <c r="C68" s="6" t="s">
        <v>206</v>
      </c>
    </row>
    <row r="69" spans="1:7" x14ac:dyDescent="0.25">
      <c r="B69" s="27">
        <v>0.46458333333333335</v>
      </c>
      <c r="C69" s="6" t="s">
        <v>60</v>
      </c>
    </row>
    <row r="70" spans="1:7" x14ac:dyDescent="0.25">
      <c r="B70" s="27">
        <v>0.4826388888888889</v>
      </c>
      <c r="C70" s="6" t="s">
        <v>206</v>
      </c>
    </row>
    <row r="71" spans="1:7" x14ac:dyDescent="0.25">
      <c r="B71" s="27">
        <v>0.44861111111111113</v>
      </c>
      <c r="C71" s="6" t="s">
        <v>206</v>
      </c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>
        <v>0.46111111111111108</v>
      </c>
      <c r="C76" s="6" t="s">
        <v>305</v>
      </c>
      <c r="D76" s="6">
        <v>17</v>
      </c>
      <c r="E76" s="51">
        <f>((2.08*D76)*60)/5280</f>
        <v>0.4018181818181818</v>
      </c>
    </row>
    <row r="77" spans="1:7" x14ac:dyDescent="0.25">
      <c r="B77" s="27">
        <v>0.47222222222222227</v>
      </c>
      <c r="C77" s="6" t="s">
        <v>306</v>
      </c>
      <c r="D77" s="6">
        <v>12</v>
      </c>
      <c r="E77" s="51">
        <f t="shared" ref="E77:E80" si="0">((2.08*D77)*60)/5280</f>
        <v>0.28363636363636369</v>
      </c>
    </row>
    <row r="78" spans="1:7" x14ac:dyDescent="0.25">
      <c r="B78" s="27">
        <v>0.46458333333333335</v>
      </c>
      <c r="C78" s="6" t="s">
        <v>307</v>
      </c>
      <c r="D78" s="6">
        <v>1</v>
      </c>
      <c r="E78" s="51">
        <f t="shared" si="0"/>
        <v>2.3636363636363639E-2</v>
      </c>
    </row>
    <row r="79" spans="1:7" x14ac:dyDescent="0.25">
      <c r="B79" s="27">
        <v>0.4826388888888889</v>
      </c>
      <c r="C79" s="6" t="s">
        <v>306</v>
      </c>
      <c r="D79" s="6">
        <v>72</v>
      </c>
      <c r="E79" s="51">
        <f t="shared" si="0"/>
        <v>1.7018181818181815</v>
      </c>
    </row>
    <row r="80" spans="1:7" x14ac:dyDescent="0.25">
      <c r="B80" s="27">
        <v>0.44861111111111113</v>
      </c>
      <c r="C80" s="6" t="s">
        <v>306</v>
      </c>
      <c r="D80" s="6">
        <v>20</v>
      </c>
      <c r="E80" s="51">
        <f t="shared" si="0"/>
        <v>0.47272727272727272</v>
      </c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>
        <f>SUM(E76:E80)/5</f>
        <v>0.57672727272727264</v>
      </c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>
        <v>0.46111111111111108</v>
      </c>
      <c r="C87" s="6" t="s">
        <v>150</v>
      </c>
    </row>
    <row r="88" spans="1:7" x14ac:dyDescent="0.25">
      <c r="A88"/>
      <c r="B88" s="27">
        <v>0.47222222222222227</v>
      </c>
      <c r="C88" s="6" t="s">
        <v>308</v>
      </c>
    </row>
    <row r="89" spans="1:7" x14ac:dyDescent="0.25">
      <c r="A89"/>
      <c r="B89" s="27">
        <v>0.46458333333333335</v>
      </c>
      <c r="C89" s="6" t="s">
        <v>150</v>
      </c>
    </row>
    <row r="90" spans="1:7" x14ac:dyDescent="0.25">
      <c r="A90"/>
      <c r="B90" s="27">
        <v>0.4826388888888889</v>
      </c>
      <c r="C90" s="6" t="s">
        <v>150</v>
      </c>
    </row>
    <row r="91" spans="1:7" x14ac:dyDescent="0.25">
      <c r="A91"/>
      <c r="B91" s="27">
        <v>0.44861111111111113</v>
      </c>
      <c r="C91" s="6" t="s">
        <v>150</v>
      </c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 t="s">
        <v>309</v>
      </c>
    </row>
    <row r="97" spans="1:3" x14ac:dyDescent="0.25">
      <c r="A97" s="7" t="s">
        <v>29</v>
      </c>
      <c r="B97" s="4" t="s">
        <v>391</v>
      </c>
    </row>
    <row r="98" spans="1:3" x14ac:dyDescent="0.25">
      <c r="A98" s="7" t="s">
        <v>42</v>
      </c>
      <c r="B98" s="4" t="s">
        <v>310</v>
      </c>
    </row>
    <row r="99" spans="1:3" x14ac:dyDescent="0.25">
      <c r="A99" s="7" t="s">
        <v>36</v>
      </c>
      <c r="B99" s="4"/>
    </row>
    <row r="100" spans="1:3" x14ac:dyDescent="0.25">
      <c r="A100" s="7" t="s">
        <v>45</v>
      </c>
      <c r="B100" s="4"/>
    </row>
    <row r="101" spans="1:3" x14ac:dyDescent="0.25">
      <c r="A101" s="7" t="s">
        <v>46</v>
      </c>
      <c r="B101" s="4" t="s">
        <v>61</v>
      </c>
    </row>
    <row r="102" spans="1:3" x14ac:dyDescent="0.25">
      <c r="A102" s="7" t="s">
        <v>43</v>
      </c>
      <c r="B102" s="4" t="s">
        <v>392</v>
      </c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/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0.45694444444444443</v>
      </c>
      <c r="C111" s="45">
        <v>5</v>
      </c>
    </row>
    <row r="112" spans="1:3" ht="15.75" x14ac:dyDescent="0.25">
      <c r="A112" s="42"/>
      <c r="B112" s="66">
        <v>0.47569444444444442</v>
      </c>
      <c r="C112" s="45">
        <v>5</v>
      </c>
    </row>
    <row r="113" spans="1:3" ht="15.75" x14ac:dyDescent="0.25">
      <c r="A113" s="42"/>
      <c r="B113" s="66">
        <v>0.49861111111111112</v>
      </c>
      <c r="C113" s="45">
        <v>5</v>
      </c>
    </row>
    <row r="114" spans="1:3" ht="15.75" x14ac:dyDescent="0.25">
      <c r="A114" s="42"/>
      <c r="B114" s="66">
        <v>0.5</v>
      </c>
      <c r="C114" s="45">
        <v>5</v>
      </c>
    </row>
    <row r="115" spans="1:3" ht="15.75" x14ac:dyDescent="0.25">
      <c r="A115" s="42"/>
      <c r="B115" s="66">
        <v>0.47916666666666669</v>
      </c>
      <c r="C115" s="45">
        <v>5</v>
      </c>
    </row>
    <row r="116" spans="1:3" ht="15.75" x14ac:dyDescent="0.25">
      <c r="A116" s="42"/>
      <c r="B116" s="66">
        <v>0.45277777777777778</v>
      </c>
      <c r="C116" s="45">
        <v>5</v>
      </c>
    </row>
    <row r="117" spans="1:3" ht="15.75" x14ac:dyDescent="0.25">
      <c r="A117" s="42"/>
      <c r="B117" s="66">
        <v>0.47916666666666669</v>
      </c>
      <c r="C117" s="45">
        <v>5</v>
      </c>
    </row>
    <row r="118" spans="1:3" ht="15.75" x14ac:dyDescent="0.25">
      <c r="A118" s="42"/>
      <c r="B118" s="45" t="s">
        <v>110</v>
      </c>
      <c r="C118" s="45">
        <v>5</v>
      </c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0.4597222222222222</v>
      </c>
      <c r="C124" s="45">
        <v>1</v>
      </c>
    </row>
    <row r="125" spans="1:3" ht="15.75" x14ac:dyDescent="0.25">
      <c r="A125" s="42"/>
      <c r="B125" s="66">
        <v>0.47569444444444442</v>
      </c>
      <c r="C125" s="45">
        <v>1</v>
      </c>
    </row>
    <row r="126" spans="1:3" ht="15.75" x14ac:dyDescent="0.25">
      <c r="A126" s="42"/>
      <c r="B126" s="66">
        <v>0.49722222222222223</v>
      </c>
      <c r="C126" s="45">
        <v>1</v>
      </c>
    </row>
    <row r="127" spans="1:3" ht="15.75" x14ac:dyDescent="0.25">
      <c r="A127" s="42"/>
      <c r="B127" s="66">
        <v>0.5</v>
      </c>
      <c r="C127" s="45">
        <v>1</v>
      </c>
    </row>
    <row r="128" spans="1:3" ht="15.75" x14ac:dyDescent="0.25">
      <c r="A128" s="42"/>
      <c r="B128" s="66">
        <v>0.47916666666666669</v>
      </c>
      <c r="C128" s="45">
        <v>1</v>
      </c>
    </row>
    <row r="129" spans="1:7" ht="15.75" x14ac:dyDescent="0.25">
      <c r="A129" s="42"/>
      <c r="B129" s="66">
        <v>0.45763888888888887</v>
      </c>
      <c r="C129" s="45">
        <v>1</v>
      </c>
    </row>
    <row r="130" spans="1:7" ht="15.75" x14ac:dyDescent="0.25">
      <c r="A130" s="42"/>
      <c r="B130" s="66">
        <v>0.47916666666666669</v>
      </c>
      <c r="C130" s="45">
        <v>1</v>
      </c>
    </row>
    <row r="131" spans="1:7" ht="15.75" x14ac:dyDescent="0.25">
      <c r="A131" s="42"/>
      <c r="B131" s="45" t="s">
        <v>114</v>
      </c>
      <c r="C131" s="45"/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>
        <v>0.49305555555555558</v>
      </c>
      <c r="C140" s="6">
        <v>4</v>
      </c>
      <c r="D140" s="6">
        <v>70</v>
      </c>
    </row>
    <row r="141" spans="1:7" x14ac:dyDescent="0.25">
      <c r="A141"/>
      <c r="B141" s="27">
        <v>0.47569444444444442</v>
      </c>
      <c r="C141" s="6">
        <v>5</v>
      </c>
      <c r="D141" s="6">
        <v>71</v>
      </c>
    </row>
    <row r="142" spans="1:7" x14ac:dyDescent="0.25">
      <c r="A142"/>
      <c r="B142" s="27">
        <v>0.44444444444444442</v>
      </c>
      <c r="C142" s="6">
        <v>70</v>
      </c>
      <c r="D142" s="6"/>
    </row>
    <row r="143" spans="1:7" x14ac:dyDescent="0.25">
      <c r="A143"/>
      <c r="B143" s="27">
        <v>0.48680555555555555</v>
      </c>
      <c r="C143" s="6">
        <v>13</v>
      </c>
      <c r="D143" s="6">
        <v>72</v>
      </c>
    </row>
    <row r="144" spans="1:7" x14ac:dyDescent="0.25">
      <c r="A144"/>
      <c r="B144" s="27">
        <v>0.4826388888888889</v>
      </c>
      <c r="C144" s="6">
        <v>13</v>
      </c>
      <c r="D144" s="6">
        <v>72</v>
      </c>
      <c r="E144" s="6"/>
    </row>
    <row r="145" spans="1:7" x14ac:dyDescent="0.25">
      <c r="A145"/>
      <c r="B145" s="27">
        <v>0.48819444444444443</v>
      </c>
      <c r="C145" s="6">
        <v>13</v>
      </c>
      <c r="D145" s="6">
        <v>69</v>
      </c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 t="s">
        <v>311</v>
      </c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 t="s">
        <v>313</v>
      </c>
      <c r="C151">
        <v>1</v>
      </c>
    </row>
    <row r="152" spans="1:7" x14ac:dyDescent="0.25">
      <c r="A152" s="1"/>
      <c r="B152" s="6" t="s">
        <v>314</v>
      </c>
      <c r="C152">
        <v>3</v>
      </c>
    </row>
    <row r="153" spans="1:7" x14ac:dyDescent="0.25">
      <c r="A153" s="1"/>
      <c r="B153" s="6" t="s">
        <v>315</v>
      </c>
      <c r="C153">
        <v>4</v>
      </c>
    </row>
    <row r="154" spans="1:7" x14ac:dyDescent="0.25">
      <c r="A154" s="1"/>
      <c r="B154" s="6" t="s">
        <v>316</v>
      </c>
      <c r="C154">
        <v>1</v>
      </c>
    </row>
    <row r="155" spans="1:7" x14ac:dyDescent="0.25">
      <c r="A155" s="1"/>
      <c r="B155" s="6" t="s">
        <v>317</v>
      </c>
      <c r="C155">
        <v>1</v>
      </c>
    </row>
    <row r="156" spans="1:7" x14ac:dyDescent="0.25">
      <c r="A156" s="1"/>
      <c r="B156" s="6" t="s">
        <v>67</v>
      </c>
      <c r="C156">
        <v>2</v>
      </c>
    </row>
    <row r="157" spans="1:7" x14ac:dyDescent="0.25">
      <c r="A157"/>
      <c r="B157" s="6" t="s">
        <v>318</v>
      </c>
      <c r="C157">
        <v>15</v>
      </c>
    </row>
    <row r="158" spans="1:7" x14ac:dyDescent="0.25">
      <c r="A158"/>
      <c r="B158" s="6" t="s">
        <v>319</v>
      </c>
      <c r="C158">
        <v>1</v>
      </c>
    </row>
    <row r="159" spans="1:7" x14ac:dyDescent="0.25">
      <c r="A159"/>
      <c r="B159" s="6" t="s">
        <v>320</v>
      </c>
      <c r="C159">
        <v>2</v>
      </c>
    </row>
    <row r="160" spans="1:7" x14ac:dyDescent="0.25">
      <c r="A160"/>
      <c r="B160" s="6" t="s">
        <v>312</v>
      </c>
      <c r="C160" s="6">
        <v>2</v>
      </c>
    </row>
    <row r="161" spans="1:7" x14ac:dyDescent="0.25">
      <c r="A161"/>
      <c r="B161" s="6" t="s">
        <v>285</v>
      </c>
      <c r="C161" s="6">
        <v>1</v>
      </c>
    </row>
    <row r="162" spans="1:7" x14ac:dyDescent="0.25">
      <c r="A162"/>
      <c r="B162" s="6" t="s">
        <v>393</v>
      </c>
      <c r="C162">
        <v>1</v>
      </c>
    </row>
    <row r="163" spans="1:7" x14ac:dyDescent="0.25">
      <c r="A163"/>
      <c r="B163" s="6"/>
      <c r="C163" s="6"/>
    </row>
    <row r="164" spans="1:7" x14ac:dyDescent="0.25">
      <c r="A164"/>
      <c r="B164" s="6"/>
      <c r="C164" s="6"/>
    </row>
    <row r="165" spans="1:7" x14ac:dyDescent="0.25">
      <c r="A165"/>
      <c r="B165" s="6"/>
      <c r="C165" s="6"/>
    </row>
    <row r="166" spans="1:7" x14ac:dyDescent="0.25">
      <c r="A166"/>
      <c r="B166" s="6"/>
      <c r="C166" s="6"/>
    </row>
    <row r="167" spans="1:7" x14ac:dyDescent="0.25">
      <c r="A167"/>
      <c r="B167" s="6"/>
      <c r="C167" s="6"/>
    </row>
    <row r="169" spans="1:7" x14ac:dyDescent="0.25">
      <c r="A169" s="7" t="s">
        <v>93</v>
      </c>
      <c r="B169">
        <v>17</v>
      </c>
    </row>
    <row r="170" spans="1:7" x14ac:dyDescent="0.25">
      <c r="A170" s="7" t="s">
        <v>30</v>
      </c>
      <c r="B170" t="s">
        <v>321</v>
      </c>
    </row>
    <row r="171" spans="1:7" x14ac:dyDescent="0.25">
      <c r="A171"/>
    </row>
    <row r="172" spans="1:7" x14ac:dyDescent="0.25">
      <c r="A172" s="26" t="s">
        <v>12</v>
      </c>
      <c r="B172" s="1"/>
      <c r="C172" s="1"/>
      <c r="D172" s="1"/>
      <c r="E172" s="1"/>
      <c r="F172" s="1"/>
      <c r="G172" s="1"/>
    </row>
    <row r="173" spans="1:7" x14ac:dyDescent="0.25">
      <c r="A173" s="7" t="s">
        <v>10</v>
      </c>
      <c r="B173" s="13" t="s">
        <v>0</v>
      </c>
      <c r="C173" s="13" t="s">
        <v>135</v>
      </c>
      <c r="D173" s="13" t="s">
        <v>8</v>
      </c>
      <c r="E173" s="13" t="s">
        <v>9</v>
      </c>
      <c r="F173" s="1"/>
      <c r="G173" s="1"/>
    </row>
    <row r="174" spans="1:7" x14ac:dyDescent="0.25">
      <c r="B174" s="27">
        <v>0.49861111111111112</v>
      </c>
      <c r="C174" s="6">
        <v>21</v>
      </c>
      <c r="D174" s="6">
        <v>5</v>
      </c>
      <c r="E174" s="6"/>
    </row>
    <row r="175" spans="1:7" x14ac:dyDescent="0.25">
      <c r="B175" s="27">
        <v>0.50277777777777777</v>
      </c>
      <c r="C175" s="6">
        <v>19</v>
      </c>
      <c r="D175" s="6">
        <v>2</v>
      </c>
      <c r="E175" s="6">
        <v>18</v>
      </c>
    </row>
    <row r="176" spans="1:7" x14ac:dyDescent="0.25">
      <c r="B176" s="27">
        <v>0.41666666666666669</v>
      </c>
      <c r="C176" s="6">
        <v>22</v>
      </c>
      <c r="D176" s="6">
        <v>4</v>
      </c>
      <c r="E176" s="6"/>
    </row>
    <row r="177" spans="1:7" x14ac:dyDescent="0.25">
      <c r="B177" s="27">
        <v>0.46736111111111112</v>
      </c>
      <c r="C177" s="6">
        <v>20</v>
      </c>
      <c r="D177" s="6">
        <v>4</v>
      </c>
      <c r="E177" s="6">
        <v>44</v>
      </c>
    </row>
    <row r="178" spans="1:7" x14ac:dyDescent="0.25">
      <c r="B178" s="27">
        <v>0.47569444444444442</v>
      </c>
      <c r="C178" s="6">
        <v>20</v>
      </c>
      <c r="D178" s="6">
        <v>4</v>
      </c>
      <c r="E178" s="6">
        <v>44</v>
      </c>
    </row>
    <row r="179" spans="1:7" x14ac:dyDescent="0.25">
      <c r="B179" s="27">
        <v>0.48888888888888887</v>
      </c>
      <c r="C179" s="6">
        <v>22</v>
      </c>
      <c r="D179" s="6">
        <v>4</v>
      </c>
      <c r="E179" s="6">
        <v>46</v>
      </c>
    </row>
    <row r="180" spans="1:7" x14ac:dyDescent="0.25">
      <c r="B180" s="6"/>
      <c r="C180" s="6"/>
      <c r="D180" s="6"/>
      <c r="E180" s="6"/>
    </row>
    <row r="181" spans="1:7" x14ac:dyDescent="0.25">
      <c r="B181" s="10"/>
      <c r="C181" s="8" t="s">
        <v>53</v>
      </c>
      <c r="D181" s="6">
        <f>AVERAGE(D174:D180)</f>
        <v>3.8333333333333335</v>
      </c>
      <c r="E181" s="6">
        <f>AVERAGE(E174:E180)</f>
        <v>38</v>
      </c>
    </row>
    <row r="182" spans="1:7" x14ac:dyDescent="0.25">
      <c r="A182" s="41" t="s">
        <v>32</v>
      </c>
      <c r="B182" s="10" t="s">
        <v>245</v>
      </c>
      <c r="C182" s="10"/>
      <c r="D182" s="10"/>
      <c r="E182" s="10"/>
    </row>
    <row r="183" spans="1:7" x14ac:dyDescent="0.25">
      <c r="A183" s="10" t="s">
        <v>54</v>
      </c>
      <c r="B183" t="s">
        <v>245</v>
      </c>
    </row>
    <row r="184" spans="1:7" x14ac:dyDescent="0.25">
      <c r="A184" s="10"/>
    </row>
    <row r="185" spans="1:7" x14ac:dyDescent="0.25">
      <c r="A185" s="7" t="s">
        <v>7</v>
      </c>
      <c r="B185" s="13" t="s">
        <v>0</v>
      </c>
      <c r="C185" s="13" t="s">
        <v>7</v>
      </c>
      <c r="D185" s="1"/>
      <c r="E185" s="1"/>
      <c r="F185" s="1"/>
      <c r="G185" s="1"/>
    </row>
    <row r="186" spans="1:7" x14ac:dyDescent="0.25">
      <c r="B186" s="27">
        <v>0.41666666666666669</v>
      </c>
      <c r="C186" s="6">
        <v>7</v>
      </c>
    </row>
    <row r="187" spans="1:7" x14ac:dyDescent="0.25">
      <c r="B187" s="27">
        <v>0.46597222222222223</v>
      </c>
      <c r="C187" s="6">
        <v>7.8</v>
      </c>
    </row>
    <row r="188" spans="1:7" x14ac:dyDescent="0.25">
      <c r="B188" s="27">
        <v>0.46666666666666662</v>
      </c>
      <c r="C188" s="6">
        <v>7</v>
      </c>
    </row>
    <row r="189" spans="1:7" x14ac:dyDescent="0.25">
      <c r="B189" s="27">
        <v>0.4777777777777778</v>
      </c>
      <c r="C189" s="6">
        <v>7</v>
      </c>
    </row>
    <row r="190" spans="1:7" x14ac:dyDescent="0.25">
      <c r="B190" s="27">
        <v>0.47916666666666669</v>
      </c>
      <c r="C190" s="6">
        <v>7.8</v>
      </c>
    </row>
    <row r="191" spans="1:7" x14ac:dyDescent="0.25">
      <c r="B191" s="27"/>
      <c r="C191" s="6"/>
    </row>
    <row r="192" spans="1:7" x14ac:dyDescent="0.25">
      <c r="B192" s="6"/>
      <c r="C192" s="6"/>
    </row>
    <row r="193" spans="1:3" x14ac:dyDescent="0.25">
      <c r="B193" s="8" t="s">
        <v>41</v>
      </c>
      <c r="C193" s="6">
        <f>SUM(C186:C190)/5</f>
        <v>7.32</v>
      </c>
    </row>
    <row r="194" spans="1:3" x14ac:dyDescent="0.25">
      <c r="A194" s="41" t="s">
        <v>33</v>
      </c>
      <c r="B194" s="10" t="s">
        <v>94</v>
      </c>
      <c r="C194" s="10"/>
    </row>
    <row r="195" spans="1:3" ht="15.75" x14ac:dyDescent="0.25">
      <c r="A195" s="10"/>
      <c r="B195" s="14"/>
      <c r="C195" s="14"/>
    </row>
    <row r="196" spans="1:3" ht="15.75" x14ac:dyDescent="0.25">
      <c r="A196" s="10"/>
      <c r="B196" s="14"/>
      <c r="C196" s="14"/>
    </row>
    <row r="197" spans="1:3" x14ac:dyDescent="0.25">
      <c r="A197" s="1" t="s">
        <v>31</v>
      </c>
    </row>
    <row r="198" spans="1:3" x14ac:dyDescent="0.25">
      <c r="A198"/>
    </row>
    <row r="199" spans="1:3" x14ac:dyDescent="0.25">
      <c r="A199"/>
    </row>
    <row r="200" spans="1:3" x14ac:dyDescent="0.25">
      <c r="A200"/>
    </row>
  </sheetData>
  <dataConsolidate/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abSelected="1" workbookViewId="0">
      <selection activeCell="C21" sqref="C21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ht="15.75" thickBot="1" x14ac:dyDescent="0.3">
      <c r="A1" s="7" t="s">
        <v>56</v>
      </c>
      <c r="B1" s="1"/>
      <c r="C1" s="4"/>
    </row>
    <row r="2" spans="1:4" ht="15.75" thickBot="1" x14ac:dyDescent="0.3">
      <c r="A2" s="7" t="s">
        <v>14</v>
      </c>
      <c r="B2" s="63" t="s">
        <v>256</v>
      </c>
      <c r="C2" s="4"/>
    </row>
    <row r="3" spans="1:4" x14ac:dyDescent="0.25">
      <c r="A3" s="7" t="s">
        <v>15</v>
      </c>
      <c r="B3" s="65">
        <v>43383</v>
      </c>
      <c r="C3" s="4"/>
    </row>
    <row r="4" spans="1:4" ht="15.75" thickBot="1" x14ac:dyDescent="0.3">
      <c r="A4" s="7" t="s">
        <v>16</v>
      </c>
      <c r="B4" s="64" t="s">
        <v>254</v>
      </c>
      <c r="C4" s="4"/>
    </row>
    <row r="5" spans="1:4" ht="15.75" thickBot="1" x14ac:dyDescent="0.3">
      <c r="A5" s="7" t="s">
        <v>17</v>
      </c>
      <c r="B5" s="64" t="s">
        <v>255</v>
      </c>
      <c r="C5" s="4"/>
    </row>
    <row r="6" spans="1:4" ht="15.75" thickBot="1" x14ac:dyDescent="0.3">
      <c r="A6" s="7" t="s">
        <v>18</v>
      </c>
      <c r="B6" s="64"/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54">
        <v>17</v>
      </c>
      <c r="D10" s="2"/>
    </row>
    <row r="11" spans="1:4" x14ac:dyDescent="0.25">
      <c r="A11" s="17"/>
      <c r="B11" s="6" t="s">
        <v>78</v>
      </c>
      <c r="C11" s="54">
        <v>73</v>
      </c>
      <c r="D11" s="2"/>
    </row>
    <row r="12" spans="1:4" x14ac:dyDescent="0.25">
      <c r="A12" s="17"/>
      <c r="B12" s="6" t="s">
        <v>52</v>
      </c>
      <c r="C12" s="55">
        <f>((2.08*1)*60)/5280</f>
        <v>2.3636363636363639E-2</v>
      </c>
      <c r="D12" s="2"/>
    </row>
    <row r="13" spans="1:4" x14ac:dyDescent="0.25">
      <c r="A13" s="17"/>
      <c r="B13" s="6" t="s">
        <v>103</v>
      </c>
      <c r="C13" s="56">
        <v>5</v>
      </c>
      <c r="D13" s="2"/>
    </row>
    <row r="14" spans="1:4" x14ac:dyDescent="0.25">
      <c r="A14" s="17"/>
      <c r="B14" s="6" t="s">
        <v>104</v>
      </c>
      <c r="C14" s="56">
        <v>0.1</v>
      </c>
      <c r="D14" s="2"/>
    </row>
    <row r="15" spans="1:4" x14ac:dyDescent="0.25">
      <c r="A15" s="17"/>
      <c r="B15" s="6" t="s">
        <v>79</v>
      </c>
      <c r="C15" s="54">
        <v>68</v>
      </c>
      <c r="D15" s="2"/>
    </row>
    <row r="16" spans="1:4" x14ac:dyDescent="0.25">
      <c r="A16" s="17"/>
      <c r="B16" s="6" t="s">
        <v>80</v>
      </c>
      <c r="C16" s="54" t="s">
        <v>252</v>
      </c>
      <c r="D16" s="2"/>
    </row>
    <row r="17" spans="1:7" x14ac:dyDescent="0.25">
      <c r="A17" s="17"/>
      <c r="B17" s="6" t="s">
        <v>81</v>
      </c>
      <c r="C17" s="54" t="s">
        <v>368</v>
      </c>
      <c r="D17" s="2"/>
    </row>
    <row r="18" spans="1:7" x14ac:dyDescent="0.25">
      <c r="A18" s="17"/>
      <c r="B18" s="6" t="s">
        <v>82</v>
      </c>
      <c r="C18" s="54">
        <v>8</v>
      </c>
      <c r="D18" s="2"/>
    </row>
    <row r="19" spans="1:7" x14ac:dyDescent="0.25">
      <c r="A19" s="17"/>
      <c r="B19" s="6" t="s">
        <v>105</v>
      </c>
      <c r="C19" s="54"/>
      <c r="D19" s="2"/>
    </row>
    <row r="20" spans="1:7" x14ac:dyDescent="0.25">
      <c r="A20" s="17"/>
      <c r="B20" s="6" t="s">
        <v>7</v>
      </c>
      <c r="C20" s="54">
        <v>7.5</v>
      </c>
      <c r="D20" s="2"/>
    </row>
    <row r="21" spans="1:7" x14ac:dyDescent="0.25">
      <c r="A21" s="17"/>
      <c r="B21" s="11" t="s">
        <v>26</v>
      </c>
      <c r="C21" s="62" t="s">
        <v>253</v>
      </c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41" t="s">
        <v>47</v>
      </c>
    </row>
    <row r="27" spans="1:7" x14ac:dyDescent="0.25">
      <c r="A27"/>
      <c r="B27" s="4"/>
      <c r="F27" s="41" t="s">
        <v>47</v>
      </c>
    </row>
    <row r="28" spans="1:7" x14ac:dyDescent="0.25">
      <c r="A28" s="26" t="s">
        <v>48</v>
      </c>
      <c r="F28" s="41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7" x14ac:dyDescent="0.25">
      <c r="A30" s="40"/>
      <c r="B30" s="27"/>
      <c r="C30" s="6"/>
      <c r="D30" s="6"/>
      <c r="E30" s="6"/>
      <c r="F30" s="6"/>
      <c r="G30" s="40"/>
    </row>
    <row r="31" spans="1:7" x14ac:dyDescent="0.25">
      <c r="A31" s="40"/>
      <c r="B31" s="27"/>
      <c r="C31" s="6"/>
      <c r="D31" s="6"/>
      <c r="E31" s="6"/>
      <c r="F31" s="6"/>
      <c r="G31" s="40"/>
    </row>
    <row r="32" spans="1:7" x14ac:dyDescent="0.25">
      <c r="A32" s="40"/>
      <c r="B32" s="27"/>
      <c r="C32" s="6"/>
      <c r="D32" s="6"/>
      <c r="E32" s="6"/>
      <c r="F32" s="6"/>
      <c r="G32" s="40"/>
    </row>
    <row r="33" spans="1:7" x14ac:dyDescent="0.25">
      <c r="A33" s="40"/>
      <c r="B33" s="27"/>
      <c r="C33" s="6"/>
      <c r="D33" s="6"/>
      <c r="E33" s="6"/>
      <c r="F33" s="6"/>
      <c r="G33" s="40"/>
    </row>
    <row r="34" spans="1:7" x14ac:dyDescent="0.25">
      <c r="A34" s="40"/>
      <c r="B34" s="27"/>
      <c r="C34" s="6"/>
      <c r="D34" s="6"/>
      <c r="E34" s="6"/>
      <c r="F34" s="6"/>
      <c r="G34" s="40"/>
    </row>
    <row r="35" spans="1:7" x14ac:dyDescent="0.25">
      <c r="A35" s="40"/>
      <c r="B35" s="27"/>
      <c r="C35" s="6"/>
      <c r="D35" s="6"/>
      <c r="E35" s="6"/>
      <c r="F35" s="6"/>
      <c r="G35" s="40"/>
    </row>
    <row r="36" spans="1:7" x14ac:dyDescent="0.25">
      <c r="A36" s="40"/>
      <c r="B36" s="6"/>
      <c r="C36" s="6"/>
      <c r="D36" s="6"/>
      <c r="E36" s="6"/>
      <c r="F36" s="6"/>
      <c r="G36" s="40"/>
    </row>
    <row r="37" spans="1:7" ht="15.75" x14ac:dyDescent="0.25">
      <c r="A37" s="28"/>
      <c r="B37" s="10"/>
      <c r="C37" s="10"/>
      <c r="D37" s="10"/>
      <c r="E37" s="10"/>
      <c r="F37" s="40"/>
      <c r="G37" s="40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7" ht="15.75" x14ac:dyDescent="0.25">
      <c r="A39" s="29"/>
      <c r="B39" s="19"/>
      <c r="C39" s="10"/>
      <c r="D39" s="10"/>
      <c r="E39" s="10"/>
      <c r="F39" s="40"/>
      <c r="G39" s="40"/>
    </row>
    <row r="40" spans="1:7" ht="15.75" x14ac:dyDescent="0.25">
      <c r="A40" s="29"/>
      <c r="B40" s="19"/>
      <c r="C40" s="10"/>
      <c r="D40" s="10"/>
      <c r="E40" s="10"/>
      <c r="F40" s="40"/>
      <c r="G40" s="40"/>
    </row>
    <row r="41" spans="1:7" ht="15.75" x14ac:dyDescent="0.25">
      <c r="A41" s="29"/>
      <c r="B41" s="19"/>
      <c r="C41" s="10"/>
      <c r="D41" s="10"/>
      <c r="E41" s="10"/>
      <c r="F41" s="40"/>
      <c r="G41" s="40"/>
    </row>
    <row r="42" spans="1:7" ht="15.75" x14ac:dyDescent="0.25">
      <c r="A42" s="29"/>
      <c r="B42" s="19"/>
      <c r="C42" s="10"/>
      <c r="D42" s="10"/>
      <c r="E42" s="10"/>
      <c r="F42" s="40"/>
      <c r="G42" s="40"/>
    </row>
    <row r="43" spans="1:7" ht="15.75" x14ac:dyDescent="0.25">
      <c r="A43" s="29"/>
      <c r="B43" s="20"/>
      <c r="C43" s="10"/>
      <c r="D43" s="10"/>
      <c r="E43" s="10"/>
      <c r="F43" s="40"/>
      <c r="G43" s="40"/>
    </row>
    <row r="44" spans="1:7" ht="15.75" x14ac:dyDescent="0.25">
      <c r="A44" s="29"/>
      <c r="B44" s="20"/>
      <c r="C44" s="10"/>
      <c r="D44" s="10"/>
      <c r="E44" s="10"/>
      <c r="F44" s="40"/>
      <c r="G44" s="40"/>
    </row>
    <row r="45" spans="1:7" ht="15.75" x14ac:dyDescent="0.25">
      <c r="A45" s="29"/>
      <c r="B45" s="20"/>
      <c r="C45" s="10"/>
      <c r="D45" s="10"/>
      <c r="E45" s="10"/>
      <c r="F45" s="40"/>
      <c r="G45" s="40"/>
    </row>
    <row r="46" spans="1:7" ht="15.75" x14ac:dyDescent="0.25">
      <c r="A46" s="29"/>
      <c r="B46" s="10"/>
      <c r="C46" s="10"/>
      <c r="D46" s="10"/>
      <c r="E46" s="10"/>
      <c r="F46" s="40"/>
      <c r="G46" s="40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40"/>
      <c r="B49" s="27"/>
      <c r="C49" s="6"/>
      <c r="D49" s="6"/>
      <c r="E49" s="40"/>
      <c r="F49" s="40"/>
      <c r="G49" s="40"/>
    </row>
    <row r="50" spans="1:7" x14ac:dyDescent="0.25">
      <c r="A50" s="40"/>
      <c r="B50" s="27"/>
      <c r="C50" s="6"/>
      <c r="D50" s="6"/>
      <c r="E50" s="40"/>
      <c r="F50" s="40"/>
      <c r="G50" s="40"/>
    </row>
    <row r="51" spans="1:7" x14ac:dyDescent="0.25">
      <c r="A51" s="40"/>
      <c r="B51" s="27"/>
      <c r="C51" s="6"/>
      <c r="D51" s="6"/>
      <c r="E51" s="40"/>
      <c r="F51" s="40"/>
      <c r="G51" s="40"/>
    </row>
    <row r="52" spans="1:7" x14ac:dyDescent="0.25">
      <c r="A52" s="40"/>
      <c r="B52" s="27"/>
      <c r="C52" s="6"/>
      <c r="D52" s="6"/>
      <c r="E52" s="40"/>
      <c r="F52" s="40"/>
      <c r="G52" s="40"/>
    </row>
    <row r="53" spans="1:7" x14ac:dyDescent="0.25">
      <c r="A53" s="40"/>
      <c r="B53" s="27"/>
      <c r="C53" s="6"/>
      <c r="D53" s="6"/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/>
      <c r="C58" s="8"/>
    </row>
    <row r="59" spans="1:7" x14ac:dyDescent="0.25">
      <c r="B59" s="27"/>
      <c r="C59" s="8"/>
    </row>
    <row r="60" spans="1:7" x14ac:dyDescent="0.25">
      <c r="B60" s="27"/>
      <c r="C60" s="8"/>
    </row>
    <row r="61" spans="1:7" x14ac:dyDescent="0.25">
      <c r="B61" s="27"/>
      <c r="C61" s="8"/>
    </row>
    <row r="62" spans="1:7" x14ac:dyDescent="0.25">
      <c r="B62" s="27"/>
      <c r="C62" s="8"/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/>
      <c r="C67" s="6"/>
    </row>
    <row r="68" spans="1:7" x14ac:dyDescent="0.25">
      <c r="B68" s="27"/>
      <c r="C68" s="6"/>
    </row>
    <row r="69" spans="1:7" x14ac:dyDescent="0.25">
      <c r="B69" s="27"/>
      <c r="C69" s="6"/>
    </row>
    <row r="70" spans="1:7" x14ac:dyDescent="0.25">
      <c r="B70" s="27"/>
      <c r="C70" s="6"/>
    </row>
    <row r="71" spans="1:7" x14ac:dyDescent="0.25">
      <c r="B71" s="27"/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/>
      <c r="C76" s="6"/>
      <c r="D76" s="6"/>
      <c r="E76" s="51"/>
    </row>
    <row r="77" spans="1:7" x14ac:dyDescent="0.25">
      <c r="B77" s="27"/>
      <c r="C77" s="6"/>
      <c r="D77" s="6"/>
      <c r="E77" s="31"/>
    </row>
    <row r="78" spans="1:7" x14ac:dyDescent="0.25">
      <c r="B78" s="27"/>
      <c r="C78" s="6"/>
      <c r="D78" s="6"/>
      <c r="E78" s="30"/>
    </row>
    <row r="79" spans="1:7" x14ac:dyDescent="0.25">
      <c r="B79" s="27"/>
      <c r="C79" s="6"/>
      <c r="D79" s="6"/>
      <c r="E79" s="30"/>
    </row>
    <row r="80" spans="1:7" x14ac:dyDescent="0.25">
      <c r="B80" s="27"/>
      <c r="C80" s="6"/>
      <c r="D80" s="6"/>
      <c r="E80" s="30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/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/>
      <c r="C87" s="6"/>
    </row>
    <row r="88" spans="1:7" x14ac:dyDescent="0.25">
      <c r="A88"/>
      <c r="B88" s="27"/>
      <c r="C88" s="6"/>
    </row>
    <row r="89" spans="1:7" x14ac:dyDescent="0.25">
      <c r="A89"/>
      <c r="B89" s="27"/>
      <c r="C89" s="6"/>
    </row>
    <row r="90" spans="1:7" x14ac:dyDescent="0.25">
      <c r="A90"/>
      <c r="B90" s="27"/>
      <c r="C90" s="6"/>
    </row>
    <row r="91" spans="1:7" x14ac:dyDescent="0.25">
      <c r="A91"/>
      <c r="B91" s="27"/>
      <c r="C91" s="6"/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/>
    </row>
    <row r="97" spans="1:3" x14ac:dyDescent="0.25">
      <c r="A97" s="7" t="s">
        <v>29</v>
      </c>
      <c r="B97" s="4"/>
    </row>
    <row r="98" spans="1:3" x14ac:dyDescent="0.25">
      <c r="A98" s="7" t="s">
        <v>42</v>
      </c>
      <c r="B98" s="4"/>
    </row>
    <row r="99" spans="1:3" x14ac:dyDescent="0.25">
      <c r="A99" s="7" t="s">
        <v>36</v>
      </c>
      <c r="B99" s="4"/>
    </row>
    <row r="100" spans="1:3" x14ac:dyDescent="0.25">
      <c r="A100" s="7" t="s">
        <v>45</v>
      </c>
      <c r="B100" s="4"/>
    </row>
    <row r="101" spans="1:3" x14ac:dyDescent="0.25">
      <c r="A101" s="7" t="s">
        <v>46</v>
      </c>
      <c r="B101" s="4"/>
    </row>
    <row r="102" spans="1:3" x14ac:dyDescent="0.25">
      <c r="A102" s="7" t="s">
        <v>43</v>
      </c>
      <c r="B102" s="4"/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/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0.45833333333333331</v>
      </c>
      <c r="C111" s="45"/>
    </row>
    <row r="112" spans="1:3" ht="15.75" x14ac:dyDescent="0.25">
      <c r="A112" s="42"/>
      <c r="B112" s="45"/>
      <c r="C112" s="45"/>
    </row>
    <row r="113" spans="1:3" ht="15.75" x14ac:dyDescent="0.25">
      <c r="A113" s="42"/>
      <c r="B113" s="45"/>
      <c r="C113" s="45"/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/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0.45833333333333331</v>
      </c>
      <c r="C124" s="45"/>
    </row>
    <row r="125" spans="1:3" ht="15.75" x14ac:dyDescent="0.25">
      <c r="A125" s="42"/>
      <c r="B125" s="45"/>
      <c r="C125" s="45"/>
    </row>
    <row r="126" spans="1:3" ht="15.75" x14ac:dyDescent="0.25">
      <c r="A126" s="42"/>
      <c r="B126" s="45"/>
      <c r="C126" s="45"/>
    </row>
    <row r="127" spans="1:3" ht="15.75" x14ac:dyDescent="0.25">
      <c r="A127" s="42"/>
      <c r="B127" s="45"/>
      <c r="C127" s="45"/>
    </row>
    <row r="128" spans="1:3" ht="15.75" x14ac:dyDescent="0.25">
      <c r="A128" s="42"/>
      <c r="B128" s="45"/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/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/>
      <c r="C140" s="6"/>
      <c r="D140" s="6"/>
      <c r="E140" s="6"/>
    </row>
    <row r="141" spans="1:7" x14ac:dyDescent="0.25">
      <c r="A141"/>
      <c r="B141" s="27"/>
      <c r="C141" s="6"/>
      <c r="D141" s="6"/>
      <c r="E141" s="6"/>
    </row>
    <row r="142" spans="1:7" x14ac:dyDescent="0.25">
      <c r="A142"/>
      <c r="B142" s="27"/>
      <c r="C142" s="6"/>
      <c r="D142" s="6"/>
      <c r="E142" s="6"/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/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/>
      <c r="C151" s="6"/>
    </row>
    <row r="152" spans="1:7" x14ac:dyDescent="0.25">
      <c r="A152" s="1"/>
      <c r="B152" s="6"/>
      <c r="C152" s="6"/>
    </row>
    <row r="153" spans="1:7" x14ac:dyDescent="0.25">
      <c r="A153" s="1"/>
      <c r="B153" s="6"/>
      <c r="C153" s="6"/>
    </row>
    <row r="154" spans="1:7" x14ac:dyDescent="0.25">
      <c r="A154" s="1"/>
      <c r="B154" s="6"/>
      <c r="C154" s="6"/>
    </row>
    <row r="155" spans="1:7" x14ac:dyDescent="0.25">
      <c r="A155" s="1"/>
      <c r="B155" s="6"/>
      <c r="C155" s="6"/>
    </row>
    <row r="156" spans="1:7" x14ac:dyDescent="0.25">
      <c r="A156" s="1"/>
      <c r="B156" s="6"/>
      <c r="C156" s="6"/>
    </row>
    <row r="157" spans="1:7" x14ac:dyDescent="0.25">
      <c r="A157"/>
      <c r="B157" s="6"/>
      <c r="C157" s="6"/>
    </row>
    <row r="158" spans="1:7" x14ac:dyDescent="0.25">
      <c r="A158"/>
      <c r="B158" s="6"/>
      <c r="C158" s="6"/>
    </row>
    <row r="159" spans="1:7" x14ac:dyDescent="0.25">
      <c r="A159"/>
      <c r="B159" s="6"/>
      <c r="C159" s="6"/>
    </row>
    <row r="161" spans="1:7" x14ac:dyDescent="0.25">
      <c r="A161" s="7" t="s">
        <v>93</v>
      </c>
    </row>
    <row r="162" spans="1:7" x14ac:dyDescent="0.25">
      <c r="A162" s="7" t="s">
        <v>30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/>
      <c r="C166" s="6"/>
      <c r="D166" s="6"/>
      <c r="E166" s="6"/>
    </row>
    <row r="167" spans="1:7" x14ac:dyDescent="0.25">
      <c r="B167" s="27"/>
      <c r="C167" s="6"/>
      <c r="D167" s="6"/>
      <c r="E167" s="6"/>
    </row>
    <row r="168" spans="1:7" x14ac:dyDescent="0.25">
      <c r="B168" s="27"/>
      <c r="C168" s="6"/>
      <c r="D168" s="6"/>
      <c r="E168" s="6"/>
    </row>
    <row r="169" spans="1:7" x14ac:dyDescent="0.25">
      <c r="B169" s="27"/>
      <c r="C169" s="6"/>
      <c r="D169" s="6"/>
      <c r="E169" s="6"/>
    </row>
    <row r="170" spans="1:7" x14ac:dyDescent="0.25">
      <c r="B170" s="27"/>
      <c r="C170" s="6"/>
      <c r="D170" s="6"/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 t="e">
        <f>AVERAGE(D166:D172)</f>
        <v>#DIV/0!</v>
      </c>
      <c r="E173" s="6" t="e">
        <f>AVERAGE(E166:E172)</f>
        <v>#DIV/0!</v>
      </c>
    </row>
    <row r="174" spans="1:7" x14ac:dyDescent="0.25">
      <c r="A174" s="41" t="s">
        <v>32</v>
      </c>
      <c r="B174" s="10" t="s">
        <v>112</v>
      </c>
      <c r="C174" s="10"/>
      <c r="D174" s="10"/>
      <c r="E174" s="10"/>
    </row>
    <row r="175" spans="1:7" x14ac:dyDescent="0.25">
      <c r="A175" s="10" t="s">
        <v>54</v>
      </c>
      <c r="B175" t="s">
        <v>112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/>
      <c r="C178" s="6"/>
    </row>
    <row r="179" spans="1:7" x14ac:dyDescent="0.25">
      <c r="B179" s="27"/>
      <c r="C179" s="6"/>
    </row>
    <row r="180" spans="1:7" x14ac:dyDescent="0.25">
      <c r="B180" s="27"/>
      <c r="C180" s="6"/>
    </row>
    <row r="181" spans="1:7" x14ac:dyDescent="0.25">
      <c r="B181" s="27"/>
      <c r="C181" s="6"/>
    </row>
    <row r="182" spans="1:7" x14ac:dyDescent="0.25">
      <c r="B182" s="27"/>
      <c r="C182" s="6"/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41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B16" sqref="B16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185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186</v>
      </c>
      <c r="C4" s="4"/>
    </row>
    <row r="5" spans="1:4" x14ac:dyDescent="0.25">
      <c r="A5" s="7" t="s">
        <v>17</v>
      </c>
      <c r="B5" s="1" t="s">
        <v>187</v>
      </c>
      <c r="C5" s="4"/>
    </row>
    <row r="6" spans="1:4" x14ac:dyDescent="0.25">
      <c r="A6" s="7" t="s">
        <v>18</v>
      </c>
      <c r="B6" s="1" t="s">
        <v>188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>
        <v>56.896000000000001</v>
      </c>
      <c r="D10" s="2"/>
    </row>
    <row r="11" spans="1:4" x14ac:dyDescent="0.25">
      <c r="A11" s="17"/>
      <c r="B11" s="6" t="s">
        <v>78</v>
      </c>
      <c r="C11" s="21">
        <v>71.599999999999994</v>
      </c>
      <c r="D11" s="2"/>
    </row>
    <row r="12" spans="1:4" x14ac:dyDescent="0.25">
      <c r="A12" s="17"/>
      <c r="B12" s="6" t="s">
        <v>52</v>
      </c>
      <c r="C12" s="49">
        <f>((2.094*116)*60)/5280</f>
        <v>2.7602727272727274</v>
      </c>
      <c r="D12" s="2"/>
    </row>
    <row r="13" spans="1:4" x14ac:dyDescent="0.25">
      <c r="A13" s="17"/>
      <c r="B13" s="6" t="s">
        <v>103</v>
      </c>
      <c r="C13" s="50">
        <v>3.83</v>
      </c>
      <c r="D13" s="2"/>
    </row>
    <row r="14" spans="1:4" x14ac:dyDescent="0.25">
      <c r="A14" s="17"/>
      <c r="B14" s="6" t="s">
        <v>104</v>
      </c>
      <c r="C14" s="50">
        <v>0.77</v>
      </c>
      <c r="D14" s="2"/>
    </row>
    <row r="15" spans="1:4" x14ac:dyDescent="0.25">
      <c r="A15" s="17"/>
      <c r="B15" s="6" t="s">
        <v>79</v>
      </c>
      <c r="C15" s="21">
        <v>69.599999999999994</v>
      </c>
      <c r="D15" s="2"/>
    </row>
    <row r="16" spans="1:4" x14ac:dyDescent="0.25">
      <c r="A16" s="17"/>
      <c r="B16" s="6" t="s">
        <v>80</v>
      </c>
      <c r="C16" s="21" t="s">
        <v>184</v>
      </c>
      <c r="D16" s="2"/>
    </row>
    <row r="17" spans="1:7" x14ac:dyDescent="0.25">
      <c r="A17" s="17"/>
      <c r="B17" s="6" t="s">
        <v>81</v>
      </c>
      <c r="C17" s="21">
        <v>0</v>
      </c>
      <c r="D17" s="2"/>
    </row>
    <row r="18" spans="1:7" x14ac:dyDescent="0.25">
      <c r="A18" s="17"/>
      <c r="B18" s="6" t="s">
        <v>82</v>
      </c>
      <c r="C18" s="21">
        <v>5</v>
      </c>
      <c r="D18" s="2"/>
    </row>
    <row r="19" spans="1:7" x14ac:dyDescent="0.25">
      <c r="A19" s="17"/>
      <c r="B19" s="6" t="s">
        <v>105</v>
      </c>
      <c r="C19" s="21">
        <v>55</v>
      </c>
      <c r="D19" s="2"/>
    </row>
    <row r="20" spans="1:7" x14ac:dyDescent="0.25">
      <c r="A20" s="17"/>
      <c r="B20" s="6" t="s">
        <v>7</v>
      </c>
      <c r="C20" s="21">
        <v>7.5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41" t="s">
        <v>47</v>
      </c>
    </row>
    <row r="27" spans="1:7" x14ac:dyDescent="0.25">
      <c r="A27"/>
      <c r="B27" s="4"/>
      <c r="F27" s="41" t="s">
        <v>47</v>
      </c>
    </row>
    <row r="28" spans="1:7" x14ac:dyDescent="0.25">
      <c r="A28" s="26" t="s">
        <v>48</v>
      </c>
      <c r="F28" s="41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7" x14ac:dyDescent="0.25">
      <c r="A30" s="40"/>
      <c r="B30" s="27"/>
      <c r="C30" s="6"/>
      <c r="D30" s="6"/>
      <c r="E30" s="6"/>
      <c r="F30" s="6"/>
      <c r="G30" s="40"/>
    </row>
    <row r="31" spans="1:7" x14ac:dyDescent="0.25">
      <c r="A31" s="40"/>
      <c r="B31" s="27"/>
      <c r="C31" s="6"/>
      <c r="D31" s="6"/>
      <c r="E31" s="6"/>
      <c r="F31" s="6"/>
      <c r="G31" s="40"/>
    </row>
    <row r="32" spans="1:7" x14ac:dyDescent="0.25">
      <c r="A32" s="40"/>
      <c r="B32" s="27"/>
      <c r="C32" s="6"/>
      <c r="D32" s="6"/>
      <c r="E32" s="6"/>
      <c r="F32" s="6"/>
      <c r="G32" s="40"/>
    </row>
    <row r="33" spans="1:7" x14ac:dyDescent="0.25">
      <c r="A33" s="40"/>
      <c r="B33" s="27"/>
      <c r="C33" s="6"/>
      <c r="D33" s="6"/>
      <c r="E33" s="6"/>
      <c r="F33" s="6"/>
      <c r="G33" s="40"/>
    </row>
    <row r="34" spans="1:7" x14ac:dyDescent="0.25">
      <c r="A34" s="40"/>
      <c r="B34" s="27"/>
      <c r="C34" s="6"/>
      <c r="D34" s="6"/>
      <c r="E34" s="6"/>
      <c r="F34" s="6"/>
      <c r="G34" s="40"/>
    </row>
    <row r="35" spans="1:7" x14ac:dyDescent="0.25">
      <c r="A35" s="40"/>
      <c r="B35" s="27"/>
      <c r="C35" s="6"/>
      <c r="D35" s="6"/>
      <c r="E35" s="6"/>
      <c r="F35" s="6"/>
      <c r="G35" s="40"/>
    </row>
    <row r="36" spans="1:7" x14ac:dyDescent="0.25">
      <c r="A36" s="40"/>
      <c r="B36" s="6"/>
      <c r="C36" s="6"/>
      <c r="D36" s="6"/>
      <c r="E36" s="6"/>
      <c r="F36" s="6"/>
      <c r="G36" s="40"/>
    </row>
    <row r="37" spans="1:7" ht="15.75" x14ac:dyDescent="0.25">
      <c r="A37" s="28"/>
      <c r="B37" s="10"/>
      <c r="C37" s="10"/>
      <c r="D37" s="10"/>
      <c r="E37" s="10"/>
      <c r="F37" s="40"/>
      <c r="G37" s="40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7" ht="15.75" x14ac:dyDescent="0.25">
      <c r="A39" s="29"/>
      <c r="B39" s="19"/>
      <c r="C39" s="10"/>
      <c r="D39" s="10"/>
      <c r="E39" s="10"/>
      <c r="F39" s="40"/>
      <c r="G39" s="40"/>
    </row>
    <row r="40" spans="1:7" ht="15.75" x14ac:dyDescent="0.25">
      <c r="A40" s="29"/>
      <c r="B40" s="19"/>
      <c r="C40" s="10"/>
      <c r="D40" s="10"/>
      <c r="E40" s="10"/>
      <c r="F40" s="40"/>
      <c r="G40" s="40"/>
    </row>
    <row r="41" spans="1:7" ht="15.75" x14ac:dyDescent="0.25">
      <c r="A41" s="29"/>
      <c r="B41" s="19"/>
      <c r="C41" s="10"/>
      <c r="D41" s="10"/>
      <c r="E41" s="10"/>
      <c r="F41" s="40"/>
      <c r="G41" s="40"/>
    </row>
    <row r="42" spans="1:7" ht="15.75" x14ac:dyDescent="0.25">
      <c r="A42" s="29"/>
      <c r="B42" s="19"/>
      <c r="C42" s="10"/>
      <c r="D42" s="10"/>
      <c r="E42" s="10"/>
      <c r="F42" s="40"/>
      <c r="G42" s="40"/>
    </row>
    <row r="43" spans="1:7" ht="15.75" x14ac:dyDescent="0.25">
      <c r="A43" s="29"/>
      <c r="B43" s="20"/>
      <c r="C43" s="10"/>
      <c r="D43" s="10"/>
      <c r="E43" s="10"/>
      <c r="F43" s="40"/>
      <c r="G43" s="40"/>
    </row>
    <row r="44" spans="1:7" ht="15.75" x14ac:dyDescent="0.25">
      <c r="A44" s="29"/>
      <c r="B44" s="20"/>
      <c r="C44" s="10"/>
      <c r="D44" s="10"/>
      <c r="E44" s="10"/>
      <c r="F44" s="40"/>
      <c r="G44" s="40"/>
    </row>
    <row r="45" spans="1:7" ht="15.75" x14ac:dyDescent="0.25">
      <c r="A45" s="29"/>
      <c r="B45" s="20"/>
      <c r="C45" s="10"/>
      <c r="D45" s="10"/>
      <c r="E45" s="10"/>
      <c r="F45" s="40"/>
      <c r="G45" s="40"/>
    </row>
    <row r="46" spans="1:7" ht="15.75" x14ac:dyDescent="0.25">
      <c r="A46" s="29"/>
      <c r="B46" s="10"/>
      <c r="C46" s="10"/>
      <c r="D46" s="10"/>
      <c r="E46" s="10"/>
      <c r="F46" s="40"/>
      <c r="G46" s="40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40"/>
      <c r="B49" s="27"/>
      <c r="C49" s="6"/>
      <c r="D49" s="6"/>
      <c r="E49" s="40"/>
      <c r="F49" s="40"/>
      <c r="G49" s="40"/>
    </row>
    <row r="50" spans="1:7" x14ac:dyDescent="0.25">
      <c r="A50" s="40"/>
      <c r="B50" s="27"/>
      <c r="C50" s="6"/>
      <c r="D50" s="6"/>
      <c r="E50" s="40"/>
      <c r="F50" s="40"/>
      <c r="G50" s="40"/>
    </row>
    <row r="51" spans="1:7" x14ac:dyDescent="0.25">
      <c r="A51" s="40"/>
      <c r="B51" s="27"/>
      <c r="C51" s="6"/>
      <c r="D51" s="6"/>
      <c r="E51" s="40"/>
      <c r="F51" s="40"/>
      <c r="G51" s="40"/>
    </row>
    <row r="52" spans="1:7" x14ac:dyDescent="0.25">
      <c r="A52" s="40"/>
      <c r="B52" s="27"/>
      <c r="C52" s="6"/>
      <c r="D52" s="6"/>
      <c r="E52" s="40"/>
      <c r="F52" s="40"/>
      <c r="G52" s="40"/>
    </row>
    <row r="53" spans="1:7" x14ac:dyDescent="0.25">
      <c r="A53" s="40"/>
      <c r="B53" s="27"/>
      <c r="C53" s="6"/>
      <c r="D53" s="6"/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/>
      <c r="C58" s="8"/>
    </row>
    <row r="59" spans="1:7" x14ac:dyDescent="0.25">
      <c r="B59" s="27"/>
      <c r="C59" s="8"/>
    </row>
    <row r="60" spans="1:7" x14ac:dyDescent="0.25">
      <c r="B60" s="27"/>
      <c r="C60" s="8"/>
    </row>
    <row r="61" spans="1:7" x14ac:dyDescent="0.25">
      <c r="B61" s="27"/>
      <c r="C61" s="8"/>
    </row>
    <row r="62" spans="1:7" x14ac:dyDescent="0.25">
      <c r="B62" s="27"/>
      <c r="C62" s="8"/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/>
      <c r="C67" s="6"/>
    </row>
    <row r="68" spans="1:7" x14ac:dyDescent="0.25">
      <c r="B68" s="27"/>
      <c r="C68" s="6"/>
    </row>
    <row r="69" spans="1:7" x14ac:dyDescent="0.25">
      <c r="B69" s="27"/>
      <c r="C69" s="6"/>
    </row>
    <row r="70" spans="1:7" x14ac:dyDescent="0.25">
      <c r="B70" s="27"/>
      <c r="C70" s="6"/>
    </row>
    <row r="71" spans="1:7" x14ac:dyDescent="0.25">
      <c r="B71" s="27"/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/>
      <c r="C76" s="6"/>
      <c r="D76" s="6"/>
      <c r="E76" s="51"/>
    </row>
    <row r="77" spans="1:7" x14ac:dyDescent="0.25">
      <c r="B77" s="27"/>
      <c r="C77" s="6"/>
      <c r="D77" s="6"/>
      <c r="E77" s="31"/>
    </row>
    <row r="78" spans="1:7" x14ac:dyDescent="0.25">
      <c r="B78" s="27"/>
      <c r="C78" s="6"/>
      <c r="D78" s="6"/>
      <c r="E78" s="30"/>
    </row>
    <row r="79" spans="1:7" x14ac:dyDescent="0.25">
      <c r="B79" s="27"/>
      <c r="C79" s="6"/>
      <c r="D79" s="6"/>
      <c r="E79" s="30"/>
    </row>
    <row r="80" spans="1:7" x14ac:dyDescent="0.25">
      <c r="B80" s="27"/>
      <c r="C80" s="6"/>
      <c r="D80" s="6"/>
      <c r="E80" s="30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/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/>
      <c r="C87" s="6"/>
    </row>
    <row r="88" spans="1:7" x14ac:dyDescent="0.25">
      <c r="A88"/>
      <c r="B88" s="27"/>
      <c r="C88" s="6"/>
    </row>
    <row r="89" spans="1:7" x14ac:dyDescent="0.25">
      <c r="A89"/>
      <c r="B89" s="27"/>
      <c r="C89" s="6"/>
    </row>
    <row r="90" spans="1:7" x14ac:dyDescent="0.25">
      <c r="A90"/>
      <c r="B90" s="27"/>
      <c r="C90" s="6"/>
    </row>
    <row r="91" spans="1:7" x14ac:dyDescent="0.25">
      <c r="A91"/>
      <c r="B91" s="27"/>
      <c r="C91" s="6"/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/>
    </row>
    <row r="97" spans="1:3" x14ac:dyDescent="0.25">
      <c r="A97" s="7" t="s">
        <v>29</v>
      </c>
      <c r="B97" s="4"/>
    </row>
    <row r="98" spans="1:3" x14ac:dyDescent="0.25">
      <c r="A98" s="7" t="s">
        <v>42</v>
      </c>
      <c r="B98" s="4"/>
    </row>
    <row r="99" spans="1:3" x14ac:dyDescent="0.25">
      <c r="A99" s="7" t="s">
        <v>36</v>
      </c>
      <c r="B99" s="4"/>
    </row>
    <row r="100" spans="1:3" x14ac:dyDescent="0.25">
      <c r="A100" s="7" t="s">
        <v>45</v>
      </c>
      <c r="B100" s="4"/>
    </row>
    <row r="101" spans="1:3" x14ac:dyDescent="0.25">
      <c r="A101" s="7" t="s">
        <v>46</v>
      </c>
      <c r="B101" s="4"/>
    </row>
    <row r="102" spans="1:3" x14ac:dyDescent="0.25">
      <c r="A102" s="7" t="s">
        <v>43</v>
      </c>
      <c r="B102" s="4"/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/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0.45833333333333331</v>
      </c>
      <c r="C111" s="45"/>
    </row>
    <row r="112" spans="1:3" ht="15.75" x14ac:dyDescent="0.25">
      <c r="A112" s="42"/>
      <c r="B112" s="45"/>
      <c r="C112" s="45"/>
    </row>
    <row r="113" spans="1:3" ht="15.75" x14ac:dyDescent="0.25">
      <c r="A113" s="42"/>
      <c r="B113" s="45"/>
      <c r="C113" s="45"/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/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0.45833333333333331</v>
      </c>
      <c r="C124" s="45"/>
    </row>
    <row r="125" spans="1:3" ht="15.75" x14ac:dyDescent="0.25">
      <c r="A125" s="42"/>
      <c r="B125" s="45"/>
      <c r="C125" s="45"/>
    </row>
    <row r="126" spans="1:3" ht="15.75" x14ac:dyDescent="0.25">
      <c r="A126" s="42"/>
      <c r="B126" s="45"/>
      <c r="C126" s="45"/>
    </row>
    <row r="127" spans="1:3" ht="15.75" x14ac:dyDescent="0.25">
      <c r="A127" s="42"/>
      <c r="B127" s="45"/>
      <c r="C127" s="45"/>
    </row>
    <row r="128" spans="1:3" ht="15.75" x14ac:dyDescent="0.25">
      <c r="A128" s="42"/>
      <c r="B128" s="45"/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/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/>
      <c r="C140" s="6"/>
      <c r="D140" s="6"/>
      <c r="E140" s="6"/>
    </row>
    <row r="141" spans="1:7" x14ac:dyDescent="0.25">
      <c r="A141"/>
      <c r="B141" s="27"/>
      <c r="C141" s="6"/>
      <c r="D141" s="6"/>
      <c r="E141" s="6"/>
    </row>
    <row r="142" spans="1:7" x14ac:dyDescent="0.25">
      <c r="A142"/>
      <c r="B142" s="27"/>
      <c r="C142" s="6"/>
      <c r="D142" s="6"/>
      <c r="E142" s="6"/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/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/>
      <c r="C151" s="6"/>
    </row>
    <row r="152" spans="1:7" x14ac:dyDescent="0.25">
      <c r="A152" s="1"/>
      <c r="B152" s="6"/>
      <c r="C152" s="6"/>
    </row>
    <row r="153" spans="1:7" x14ac:dyDescent="0.25">
      <c r="A153" s="1"/>
      <c r="B153" s="6"/>
      <c r="C153" s="6"/>
    </row>
    <row r="154" spans="1:7" x14ac:dyDescent="0.25">
      <c r="A154" s="1"/>
      <c r="B154" s="6"/>
      <c r="C154" s="6"/>
    </row>
    <row r="155" spans="1:7" x14ac:dyDescent="0.25">
      <c r="A155" s="1"/>
      <c r="B155" s="6"/>
      <c r="C155" s="6"/>
    </row>
    <row r="156" spans="1:7" x14ac:dyDescent="0.25">
      <c r="A156" s="1"/>
      <c r="B156" s="6"/>
      <c r="C156" s="6"/>
    </row>
    <row r="157" spans="1:7" x14ac:dyDescent="0.25">
      <c r="A157"/>
      <c r="B157" s="6"/>
      <c r="C157" s="6"/>
    </row>
    <row r="158" spans="1:7" x14ac:dyDescent="0.25">
      <c r="A158"/>
      <c r="B158" s="6"/>
      <c r="C158" s="6"/>
    </row>
    <row r="159" spans="1:7" x14ac:dyDescent="0.25">
      <c r="A159"/>
      <c r="B159" s="6"/>
      <c r="C159" s="6"/>
    </row>
    <row r="161" spans="1:7" x14ac:dyDescent="0.25">
      <c r="A161" s="7" t="s">
        <v>93</v>
      </c>
    </row>
    <row r="162" spans="1:7" x14ac:dyDescent="0.25">
      <c r="A162" s="7" t="s">
        <v>30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/>
      <c r="C166" s="6"/>
      <c r="D166" s="6"/>
      <c r="E166" s="6"/>
    </row>
    <row r="167" spans="1:7" x14ac:dyDescent="0.25">
      <c r="B167" s="27"/>
      <c r="C167" s="6"/>
      <c r="D167" s="6"/>
      <c r="E167" s="6"/>
    </row>
    <row r="168" spans="1:7" x14ac:dyDescent="0.25">
      <c r="B168" s="27"/>
      <c r="C168" s="6"/>
      <c r="D168" s="6"/>
      <c r="E168" s="6"/>
    </row>
    <row r="169" spans="1:7" x14ac:dyDescent="0.25">
      <c r="B169" s="27"/>
      <c r="C169" s="6"/>
      <c r="D169" s="6"/>
      <c r="E169" s="6"/>
    </row>
    <row r="170" spans="1:7" x14ac:dyDescent="0.25">
      <c r="B170" s="27"/>
      <c r="C170" s="6"/>
      <c r="D170" s="6"/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 t="e">
        <f>AVERAGE(D166:D172)</f>
        <v>#DIV/0!</v>
      </c>
      <c r="E173" s="6" t="e">
        <f>AVERAGE(E166:E172)</f>
        <v>#DIV/0!</v>
      </c>
    </row>
    <row r="174" spans="1:7" x14ac:dyDescent="0.25">
      <c r="A174" s="41" t="s">
        <v>32</v>
      </c>
      <c r="B174" s="10" t="s">
        <v>112</v>
      </c>
      <c r="C174" s="10"/>
      <c r="D174" s="10"/>
      <c r="E174" s="10"/>
    </row>
    <row r="175" spans="1:7" x14ac:dyDescent="0.25">
      <c r="A175" s="10" t="s">
        <v>54</v>
      </c>
      <c r="B175" t="s">
        <v>112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/>
      <c r="C178" s="6"/>
    </row>
    <row r="179" spans="1:7" x14ac:dyDescent="0.25">
      <c r="B179" s="27"/>
      <c r="C179" s="6"/>
    </row>
    <row r="180" spans="1:7" x14ac:dyDescent="0.25">
      <c r="B180" s="27"/>
      <c r="C180" s="6"/>
    </row>
    <row r="181" spans="1:7" x14ac:dyDescent="0.25">
      <c r="B181" s="27"/>
      <c r="C181" s="6"/>
    </row>
    <row r="182" spans="1:7" x14ac:dyDescent="0.25">
      <c r="B182" s="27"/>
      <c r="C182" s="6"/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41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B6" sqref="B6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189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190</v>
      </c>
      <c r="C4" s="4"/>
    </row>
    <row r="5" spans="1:4" x14ac:dyDescent="0.25">
      <c r="A5" s="7" t="s">
        <v>17</v>
      </c>
      <c r="B5" s="1" t="s">
        <v>62</v>
      </c>
      <c r="C5" s="4"/>
    </row>
    <row r="6" spans="1:4" x14ac:dyDescent="0.25">
      <c r="A6" s="7" t="s">
        <v>18</v>
      </c>
      <c r="B6" s="1" t="s">
        <v>188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>
        <v>6.625</v>
      </c>
      <c r="D10" s="2"/>
    </row>
    <row r="11" spans="1:4" x14ac:dyDescent="0.25">
      <c r="A11" s="17"/>
      <c r="B11" s="6" t="s">
        <v>78</v>
      </c>
      <c r="C11" s="21">
        <v>71.3</v>
      </c>
      <c r="D11" s="2"/>
    </row>
    <row r="12" spans="1:4" x14ac:dyDescent="0.25">
      <c r="A12" s="17"/>
      <c r="B12" s="6" t="s">
        <v>52</v>
      </c>
      <c r="C12" s="49">
        <f>((2.08*33.33)*60)/5280</f>
        <v>0.78779999999999994</v>
      </c>
      <c r="D12" s="2"/>
    </row>
    <row r="13" spans="1:4" x14ac:dyDescent="0.25">
      <c r="A13" s="17"/>
      <c r="B13" s="6" t="s">
        <v>103</v>
      </c>
      <c r="C13" s="50">
        <v>5</v>
      </c>
      <c r="D13" s="2"/>
    </row>
    <row r="14" spans="1:4" x14ac:dyDescent="0.25">
      <c r="A14" s="17"/>
      <c r="B14" s="6" t="s">
        <v>104</v>
      </c>
      <c r="C14" s="50">
        <v>1.25</v>
      </c>
      <c r="D14" s="2"/>
    </row>
    <row r="15" spans="1:4" x14ac:dyDescent="0.25">
      <c r="A15" s="17"/>
      <c r="B15" s="6" t="s">
        <v>79</v>
      </c>
      <c r="C15" s="21">
        <v>62</v>
      </c>
      <c r="D15" s="2"/>
    </row>
    <row r="16" spans="1:4" x14ac:dyDescent="0.25">
      <c r="A16" s="17"/>
      <c r="B16" s="6" t="s">
        <v>80</v>
      </c>
      <c r="C16" s="21" t="s">
        <v>176</v>
      </c>
      <c r="D16" s="2"/>
    </row>
    <row r="17" spans="1:7" x14ac:dyDescent="0.25">
      <c r="A17" s="17"/>
      <c r="B17" s="6" t="s">
        <v>81</v>
      </c>
      <c r="C17" s="21">
        <v>10</v>
      </c>
      <c r="D17" s="2"/>
    </row>
    <row r="18" spans="1:7" x14ac:dyDescent="0.25">
      <c r="A18" s="17"/>
      <c r="B18" s="6" t="s">
        <v>82</v>
      </c>
      <c r="C18" s="21">
        <v>2</v>
      </c>
      <c r="D18" s="2"/>
    </row>
    <row r="19" spans="1:7" x14ac:dyDescent="0.25">
      <c r="A19" s="17"/>
      <c r="B19" s="6" t="s">
        <v>105</v>
      </c>
      <c r="C19" s="21">
        <v>19</v>
      </c>
      <c r="D19" s="2"/>
    </row>
    <row r="20" spans="1:7" x14ac:dyDescent="0.25">
      <c r="A20" s="17"/>
      <c r="B20" s="6" t="s">
        <v>7</v>
      </c>
      <c r="C20" s="21">
        <v>7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41" t="s">
        <v>47</v>
      </c>
    </row>
    <row r="27" spans="1:7" x14ac:dyDescent="0.25">
      <c r="A27"/>
      <c r="B27" s="4"/>
      <c r="F27" s="41" t="s">
        <v>47</v>
      </c>
    </row>
    <row r="28" spans="1:7" x14ac:dyDescent="0.25">
      <c r="A28" s="26" t="s">
        <v>48</v>
      </c>
      <c r="F28" s="41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7" x14ac:dyDescent="0.25">
      <c r="A30" s="40"/>
      <c r="B30" s="27" t="s">
        <v>191</v>
      </c>
      <c r="C30" s="6" t="s">
        <v>192</v>
      </c>
      <c r="D30" s="6" t="s">
        <v>193</v>
      </c>
      <c r="E30" s="6" t="s">
        <v>194</v>
      </c>
      <c r="F30" s="6" t="s">
        <v>195</v>
      </c>
      <c r="G30" s="40" t="s">
        <v>196</v>
      </c>
    </row>
    <row r="31" spans="1:7" x14ac:dyDescent="0.25">
      <c r="A31" s="40"/>
      <c r="B31" s="27" t="s">
        <v>134</v>
      </c>
      <c r="C31" s="6" t="s">
        <v>197</v>
      </c>
      <c r="D31" s="6" t="s">
        <v>198</v>
      </c>
      <c r="E31" s="6" t="s">
        <v>199</v>
      </c>
      <c r="F31" s="6" t="s">
        <v>196</v>
      </c>
      <c r="G31" s="40"/>
    </row>
    <row r="32" spans="1:7" x14ac:dyDescent="0.25">
      <c r="A32" s="40"/>
      <c r="B32" s="27"/>
      <c r="C32" s="6"/>
      <c r="D32" s="6"/>
      <c r="E32" s="6"/>
      <c r="F32" s="6"/>
      <c r="G32" s="40"/>
    </row>
    <row r="33" spans="1:7" x14ac:dyDescent="0.25">
      <c r="A33" s="40"/>
      <c r="B33" s="27"/>
      <c r="C33" s="6"/>
      <c r="D33" s="6"/>
      <c r="E33" s="6"/>
      <c r="F33" s="6"/>
      <c r="G33" s="40"/>
    </row>
    <row r="34" spans="1:7" x14ac:dyDescent="0.25">
      <c r="A34" s="40"/>
      <c r="B34" s="27"/>
      <c r="C34" s="6"/>
      <c r="D34" s="6"/>
      <c r="E34" s="6"/>
      <c r="F34" s="6"/>
      <c r="G34" s="40"/>
    </row>
    <row r="35" spans="1:7" x14ac:dyDescent="0.25">
      <c r="A35" s="40"/>
      <c r="B35" s="27"/>
      <c r="C35" s="6"/>
      <c r="D35" s="6"/>
      <c r="E35" s="6"/>
      <c r="F35" s="6"/>
      <c r="G35" s="40"/>
    </row>
    <row r="36" spans="1:7" x14ac:dyDescent="0.25">
      <c r="A36" s="40"/>
      <c r="B36" s="6"/>
      <c r="C36" s="6"/>
      <c r="D36" s="6"/>
      <c r="E36" s="6"/>
      <c r="F36" s="6"/>
      <c r="G36" s="40"/>
    </row>
    <row r="37" spans="1:7" ht="15.75" x14ac:dyDescent="0.25">
      <c r="A37" s="28"/>
      <c r="B37" s="10"/>
      <c r="C37" s="10"/>
      <c r="D37" s="10"/>
      <c r="E37" s="10"/>
      <c r="F37" s="40"/>
      <c r="G37" s="40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7" ht="15.75" x14ac:dyDescent="0.25">
      <c r="A39" s="29"/>
      <c r="B39" s="19"/>
      <c r="C39" s="10"/>
      <c r="D39" s="10"/>
      <c r="E39" s="10"/>
      <c r="F39" s="40"/>
      <c r="G39" s="40"/>
    </row>
    <row r="40" spans="1:7" ht="15.75" x14ac:dyDescent="0.25">
      <c r="A40" s="29"/>
      <c r="B40" s="19"/>
      <c r="C40" s="10"/>
      <c r="D40" s="10"/>
      <c r="E40" s="10"/>
      <c r="F40" s="40"/>
      <c r="G40" s="40"/>
    </row>
    <row r="41" spans="1:7" ht="15.75" x14ac:dyDescent="0.25">
      <c r="A41" s="29"/>
      <c r="B41" s="19"/>
      <c r="C41" s="10"/>
      <c r="D41" s="10"/>
      <c r="E41" s="10"/>
      <c r="F41" s="40"/>
      <c r="G41" s="40"/>
    </row>
    <row r="42" spans="1:7" ht="15.75" x14ac:dyDescent="0.25">
      <c r="A42" s="29"/>
      <c r="B42" s="19"/>
      <c r="C42" s="10"/>
      <c r="D42" s="10"/>
      <c r="E42" s="10"/>
      <c r="F42" s="40"/>
      <c r="G42" s="40"/>
    </row>
    <row r="43" spans="1:7" ht="15.75" x14ac:dyDescent="0.25">
      <c r="A43" s="29"/>
      <c r="B43" s="20"/>
      <c r="C43" s="10"/>
      <c r="D43" s="10"/>
      <c r="E43" s="10"/>
      <c r="F43" s="40"/>
      <c r="G43" s="40"/>
    </row>
    <row r="44" spans="1:7" ht="15.75" x14ac:dyDescent="0.25">
      <c r="A44" s="29"/>
      <c r="B44" s="20"/>
      <c r="C44" s="10"/>
      <c r="D44" s="10"/>
      <c r="E44" s="10"/>
      <c r="F44" s="40"/>
      <c r="G44" s="40"/>
    </row>
    <row r="45" spans="1:7" ht="15.75" x14ac:dyDescent="0.25">
      <c r="A45" s="29"/>
      <c r="B45" s="20"/>
      <c r="C45" s="10"/>
      <c r="D45" s="10"/>
      <c r="E45" s="10"/>
      <c r="F45" s="40"/>
      <c r="G45" s="40"/>
    </row>
    <row r="46" spans="1:7" ht="15.75" x14ac:dyDescent="0.25">
      <c r="A46" s="29"/>
      <c r="B46" s="10"/>
      <c r="C46" s="10"/>
      <c r="D46" s="10"/>
      <c r="E46" s="10"/>
      <c r="F46" s="40"/>
      <c r="G46" s="40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40"/>
      <c r="B49" s="27" t="s">
        <v>200</v>
      </c>
      <c r="C49" s="6">
        <v>70</v>
      </c>
      <c r="D49" s="6">
        <v>21</v>
      </c>
      <c r="E49" s="40"/>
      <c r="F49" s="40"/>
      <c r="G49" s="40"/>
    </row>
    <row r="50" spans="1:7" x14ac:dyDescent="0.25">
      <c r="A50" s="40"/>
      <c r="B50" s="27" t="s">
        <v>201</v>
      </c>
      <c r="C50" s="6">
        <v>72</v>
      </c>
      <c r="D50" s="6">
        <v>21</v>
      </c>
      <c r="E50" s="40"/>
      <c r="F50" s="40"/>
      <c r="G50" s="40"/>
    </row>
    <row r="51" spans="1:7" x14ac:dyDescent="0.25">
      <c r="A51" s="40"/>
      <c r="B51" s="27" t="s">
        <v>201</v>
      </c>
      <c r="C51" s="6">
        <v>72</v>
      </c>
      <c r="D51" s="6">
        <v>22</v>
      </c>
      <c r="E51" s="40"/>
      <c r="F51" s="40"/>
      <c r="G51" s="40"/>
    </row>
    <row r="52" spans="1:7" x14ac:dyDescent="0.25">
      <c r="A52" s="40"/>
      <c r="B52" s="27"/>
      <c r="C52" s="6"/>
      <c r="D52" s="6"/>
      <c r="E52" s="40"/>
      <c r="F52" s="40"/>
      <c r="G52" s="40"/>
    </row>
    <row r="53" spans="1:7" x14ac:dyDescent="0.25">
      <c r="A53" s="40"/>
      <c r="B53" s="27"/>
      <c r="C53" s="6"/>
      <c r="D53" s="6"/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 t="s">
        <v>202</v>
      </c>
      <c r="C58" s="8" t="s">
        <v>203</v>
      </c>
    </row>
    <row r="59" spans="1:7" x14ac:dyDescent="0.25">
      <c r="B59" s="27" t="s">
        <v>201</v>
      </c>
      <c r="C59" s="8" t="s">
        <v>204</v>
      </c>
    </row>
    <row r="60" spans="1:7" x14ac:dyDescent="0.25">
      <c r="B60" s="27"/>
      <c r="C60" s="8"/>
    </row>
    <row r="61" spans="1:7" x14ac:dyDescent="0.25">
      <c r="B61" s="27"/>
      <c r="C61" s="8"/>
    </row>
    <row r="62" spans="1:7" x14ac:dyDescent="0.25">
      <c r="B62" s="27"/>
      <c r="C62" s="8"/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 t="s">
        <v>205</v>
      </c>
      <c r="C67" s="6" t="s">
        <v>208</v>
      </c>
    </row>
    <row r="68" spans="1:7" x14ac:dyDescent="0.25">
      <c r="B68" s="27" t="s">
        <v>201</v>
      </c>
      <c r="C68" s="6" t="s">
        <v>207</v>
      </c>
    </row>
    <row r="69" spans="1:7" x14ac:dyDescent="0.25">
      <c r="B69" s="27"/>
      <c r="C69" s="6"/>
    </row>
    <row r="70" spans="1:7" x14ac:dyDescent="0.25">
      <c r="B70" s="27"/>
      <c r="C70" s="6"/>
    </row>
    <row r="71" spans="1:7" x14ac:dyDescent="0.25">
      <c r="B71" s="27"/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 t="s">
        <v>209</v>
      </c>
      <c r="C76" s="6" t="s">
        <v>210</v>
      </c>
      <c r="D76" s="6">
        <v>35</v>
      </c>
      <c r="E76" s="51">
        <f>((2.094/5280)*D76)/60</f>
        <v>2.3134469696969694E-4</v>
      </c>
    </row>
    <row r="77" spans="1:7" x14ac:dyDescent="0.25">
      <c r="B77" s="27" t="s">
        <v>201</v>
      </c>
      <c r="C77" s="6" t="s">
        <v>211</v>
      </c>
      <c r="D77" s="6">
        <v>50</v>
      </c>
      <c r="E77" s="51">
        <f t="shared" ref="E77:E78" si="0">((2.094/5280)*D77)/60</f>
        <v>3.3049242424242422E-4</v>
      </c>
    </row>
    <row r="78" spans="1:7" x14ac:dyDescent="0.25">
      <c r="B78" s="27" t="s">
        <v>191</v>
      </c>
      <c r="C78" s="6" t="s">
        <v>212</v>
      </c>
      <c r="D78" s="6">
        <v>15</v>
      </c>
      <c r="E78" s="51">
        <f t="shared" si="0"/>
        <v>9.9147727272727262E-5</v>
      </c>
    </row>
    <row r="79" spans="1:7" x14ac:dyDescent="0.25">
      <c r="B79" s="27"/>
      <c r="C79" s="6"/>
      <c r="D79" s="6"/>
      <c r="E79" s="30"/>
    </row>
    <row r="80" spans="1:7" x14ac:dyDescent="0.25">
      <c r="B80" s="27"/>
      <c r="C80" s="6"/>
      <c r="D80" s="6"/>
      <c r="E80" s="30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>
        <f>SUM(D76:D78)/3</f>
        <v>33.333333333333336</v>
      </c>
      <c r="E82" s="31"/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 t="s">
        <v>201</v>
      </c>
      <c r="C87" s="6" t="s">
        <v>213</v>
      </c>
    </row>
    <row r="88" spans="1:7" x14ac:dyDescent="0.25">
      <c r="A88"/>
      <c r="B88" s="27" t="s">
        <v>214</v>
      </c>
      <c r="C88" s="6" t="s">
        <v>217</v>
      </c>
    </row>
    <row r="89" spans="1:7" x14ac:dyDescent="0.25">
      <c r="A89"/>
      <c r="B89" s="27" t="s">
        <v>215</v>
      </c>
      <c r="C89" s="6" t="s">
        <v>216</v>
      </c>
    </row>
    <row r="90" spans="1:7" x14ac:dyDescent="0.25">
      <c r="A90"/>
      <c r="B90" s="27"/>
      <c r="C90" s="6"/>
    </row>
    <row r="91" spans="1:7" x14ac:dyDescent="0.25">
      <c r="A91"/>
      <c r="B91" s="27"/>
      <c r="C91" s="6"/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 t="s">
        <v>218</v>
      </c>
    </row>
    <row r="97" spans="1:3" x14ac:dyDescent="0.25">
      <c r="A97" s="7" t="s">
        <v>29</v>
      </c>
      <c r="B97" s="4" t="s">
        <v>219</v>
      </c>
    </row>
    <row r="98" spans="1:3" x14ac:dyDescent="0.25">
      <c r="A98" s="7" t="s">
        <v>42</v>
      </c>
      <c r="B98" s="4" t="s">
        <v>220</v>
      </c>
    </row>
    <row r="99" spans="1:3" x14ac:dyDescent="0.25">
      <c r="A99" s="7" t="s">
        <v>36</v>
      </c>
      <c r="B99" s="4" t="s">
        <v>221</v>
      </c>
    </row>
    <row r="100" spans="1:3" x14ac:dyDescent="0.25">
      <c r="A100" s="7" t="s">
        <v>45</v>
      </c>
      <c r="B100" s="4" t="s">
        <v>61</v>
      </c>
    </row>
    <row r="101" spans="1:3" x14ac:dyDescent="0.25">
      <c r="A101" s="7" t="s">
        <v>46</v>
      </c>
      <c r="B101" s="4" t="s">
        <v>61</v>
      </c>
    </row>
    <row r="102" spans="1:3" x14ac:dyDescent="0.25">
      <c r="A102" s="7" t="s">
        <v>43</v>
      </c>
      <c r="B102" s="4" t="s">
        <v>222</v>
      </c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 t="s">
        <v>223</v>
      </c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 t="s">
        <v>224</v>
      </c>
      <c r="C111" s="45" t="s">
        <v>225</v>
      </c>
    </row>
    <row r="112" spans="1:3" ht="15.75" x14ac:dyDescent="0.25">
      <c r="A112" s="42"/>
      <c r="B112" s="45" t="s">
        <v>209</v>
      </c>
      <c r="C112" s="45" t="s">
        <v>225</v>
      </c>
    </row>
    <row r="113" spans="1:3" ht="15.75" x14ac:dyDescent="0.25">
      <c r="A113" s="42"/>
      <c r="B113" s="45" t="s">
        <v>226</v>
      </c>
      <c r="C113" s="45" t="s">
        <v>225</v>
      </c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>
        <v>5</v>
      </c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 t="s">
        <v>227</v>
      </c>
      <c r="C124" s="45">
        <v>1</v>
      </c>
    </row>
    <row r="125" spans="1:3" ht="15.75" x14ac:dyDescent="0.25">
      <c r="A125" s="42"/>
      <c r="B125" s="45" t="s">
        <v>228</v>
      </c>
      <c r="C125" s="45">
        <v>1</v>
      </c>
    </row>
    <row r="126" spans="1:3" ht="15.75" x14ac:dyDescent="0.25">
      <c r="A126" s="42"/>
      <c r="B126" s="45" t="s">
        <v>226</v>
      </c>
      <c r="C126" s="45">
        <v>2</v>
      </c>
    </row>
    <row r="127" spans="1:3" ht="15.75" x14ac:dyDescent="0.25">
      <c r="A127" s="42"/>
      <c r="B127" s="45"/>
      <c r="C127" s="45"/>
    </row>
    <row r="128" spans="1:3" ht="15.75" x14ac:dyDescent="0.25">
      <c r="A128" s="42"/>
      <c r="B128" s="45"/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>
        <v>1.25</v>
      </c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 t="s">
        <v>229</v>
      </c>
      <c r="C140" s="6" t="s">
        <v>230</v>
      </c>
      <c r="D140" s="6">
        <v>60</v>
      </c>
      <c r="E140" s="6">
        <v>15.6</v>
      </c>
    </row>
    <row r="141" spans="1:7" x14ac:dyDescent="0.25">
      <c r="A141"/>
      <c r="B141" s="27" t="s">
        <v>231</v>
      </c>
      <c r="C141" s="6" t="s">
        <v>232</v>
      </c>
      <c r="D141" s="6">
        <v>64</v>
      </c>
      <c r="E141" s="6">
        <v>17.8</v>
      </c>
    </row>
    <row r="142" spans="1:7" x14ac:dyDescent="0.25">
      <c r="A142"/>
      <c r="B142" s="27" t="s">
        <v>201</v>
      </c>
      <c r="C142" s="6" t="s">
        <v>233</v>
      </c>
      <c r="D142" s="6">
        <v>62</v>
      </c>
      <c r="E142" s="6">
        <v>15</v>
      </c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 t="s">
        <v>234</v>
      </c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 t="s">
        <v>176</v>
      </c>
      <c r="C151" s="6">
        <v>13</v>
      </c>
    </row>
    <row r="152" spans="1:7" x14ac:dyDescent="0.25">
      <c r="A152" s="1"/>
      <c r="B152" s="6" t="s">
        <v>235</v>
      </c>
      <c r="C152" s="6">
        <v>2</v>
      </c>
    </row>
    <row r="153" spans="1:7" x14ac:dyDescent="0.25">
      <c r="A153" s="1"/>
      <c r="B153" s="6" t="s">
        <v>236</v>
      </c>
      <c r="C153" s="6">
        <v>2</v>
      </c>
    </row>
    <row r="154" spans="1:7" x14ac:dyDescent="0.25">
      <c r="A154" s="1"/>
      <c r="B154" s="6" t="s">
        <v>243</v>
      </c>
      <c r="C154" s="31">
        <v>4</v>
      </c>
    </row>
    <row r="155" spans="1:7" x14ac:dyDescent="0.25">
      <c r="A155" s="1"/>
      <c r="B155" s="6" t="s">
        <v>241</v>
      </c>
      <c r="C155" s="31">
        <v>2</v>
      </c>
    </row>
    <row r="156" spans="1:7" x14ac:dyDescent="0.25">
      <c r="A156" s="1"/>
      <c r="B156" s="6" t="s">
        <v>242</v>
      </c>
      <c r="C156" s="31">
        <v>2</v>
      </c>
    </row>
    <row r="157" spans="1:7" x14ac:dyDescent="0.25">
      <c r="A157"/>
      <c r="B157" s="6" t="s">
        <v>237</v>
      </c>
      <c r="C157" s="6">
        <v>10</v>
      </c>
    </row>
    <row r="158" spans="1:7" x14ac:dyDescent="0.25">
      <c r="A158"/>
      <c r="B158" s="6" t="s">
        <v>238</v>
      </c>
      <c r="C158" s="6">
        <v>1</v>
      </c>
    </row>
    <row r="159" spans="1:7" x14ac:dyDescent="0.25">
      <c r="A159"/>
      <c r="B159" s="6" t="s">
        <v>239</v>
      </c>
      <c r="C159" s="6">
        <v>1</v>
      </c>
    </row>
    <row r="160" spans="1:7" x14ac:dyDescent="0.25">
      <c r="B160" t="s">
        <v>240</v>
      </c>
      <c r="C160">
        <v>2</v>
      </c>
    </row>
    <row r="161" spans="1:7" x14ac:dyDescent="0.25">
      <c r="A161" s="7" t="s">
        <v>93</v>
      </c>
      <c r="B161">
        <v>10</v>
      </c>
    </row>
    <row r="162" spans="1:7" x14ac:dyDescent="0.25">
      <c r="A162" s="7" t="s">
        <v>30</v>
      </c>
      <c r="B162" s="60" t="s">
        <v>89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 t="s">
        <v>244</v>
      </c>
      <c r="C166" s="6">
        <v>15</v>
      </c>
      <c r="D166" s="6">
        <v>2</v>
      </c>
      <c r="E166" s="61">
        <v>0.19</v>
      </c>
    </row>
    <row r="167" spans="1:7" x14ac:dyDescent="0.25">
      <c r="B167" s="27"/>
      <c r="C167" s="6"/>
      <c r="D167" s="6"/>
      <c r="E167" s="6"/>
    </row>
    <row r="168" spans="1:7" x14ac:dyDescent="0.25">
      <c r="B168" s="27"/>
      <c r="C168" s="6"/>
      <c r="D168" s="6"/>
      <c r="E168" s="6"/>
    </row>
    <row r="169" spans="1:7" x14ac:dyDescent="0.25">
      <c r="B169" s="27"/>
      <c r="C169" s="6"/>
      <c r="D169" s="6"/>
      <c r="E169" s="6"/>
    </row>
    <row r="170" spans="1:7" x14ac:dyDescent="0.25">
      <c r="B170" s="27"/>
      <c r="C170" s="6"/>
      <c r="D170" s="6"/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>
        <f>AVERAGE(D166:D172)</f>
        <v>2</v>
      </c>
      <c r="E173" s="6">
        <f>AVERAGE(E166:E172)</f>
        <v>0.19</v>
      </c>
    </row>
    <row r="174" spans="1:7" x14ac:dyDescent="0.25">
      <c r="A174" s="41" t="s">
        <v>32</v>
      </c>
      <c r="B174" s="10" t="s">
        <v>245</v>
      </c>
      <c r="C174" s="10"/>
      <c r="D174" s="10"/>
      <c r="E174" s="10"/>
    </row>
    <row r="175" spans="1:7" x14ac:dyDescent="0.25">
      <c r="A175" s="10" t="s">
        <v>54</v>
      </c>
      <c r="B175" t="s">
        <v>245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 t="s">
        <v>246</v>
      </c>
      <c r="C178" s="6">
        <v>7</v>
      </c>
    </row>
    <row r="179" spans="1:7" x14ac:dyDescent="0.25">
      <c r="B179" s="27"/>
      <c r="C179" s="6"/>
    </row>
    <row r="180" spans="1:7" x14ac:dyDescent="0.25">
      <c r="B180" s="27"/>
      <c r="C180" s="6"/>
    </row>
    <row r="181" spans="1:7" x14ac:dyDescent="0.25">
      <c r="B181" s="27"/>
      <c r="C181" s="6"/>
    </row>
    <row r="182" spans="1:7" x14ac:dyDescent="0.25">
      <c r="B182" s="27"/>
      <c r="C182" s="6"/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41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topLeftCell="A81" workbookViewId="0">
      <selection activeCell="C98" sqref="C98"/>
    </sheetView>
  </sheetViews>
  <sheetFormatPr defaultRowHeight="15" x14ac:dyDescent="0.25"/>
  <cols>
    <col min="1" max="1" width="46" style="39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95</v>
      </c>
      <c r="C2" s="4"/>
    </row>
    <row r="3" spans="1:4" x14ac:dyDescent="0.25">
      <c r="A3" s="57" t="s">
        <v>15</v>
      </c>
      <c r="B3" s="58">
        <v>43385</v>
      </c>
      <c r="C3" s="4"/>
    </row>
    <row r="4" spans="1:4" x14ac:dyDescent="0.25">
      <c r="A4" s="7" t="s">
        <v>16</v>
      </c>
      <c r="B4" s="1" t="s">
        <v>138</v>
      </c>
      <c r="C4" s="4"/>
    </row>
    <row r="5" spans="1:4" x14ac:dyDescent="0.25">
      <c r="A5" s="7" t="s">
        <v>17</v>
      </c>
      <c r="B5" s="1" t="s">
        <v>62</v>
      </c>
      <c r="C5" s="4"/>
    </row>
    <row r="6" spans="1:4" x14ac:dyDescent="0.25">
      <c r="A6" s="7" t="s">
        <v>18</v>
      </c>
      <c r="B6" s="1"/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54">
        <v>31</v>
      </c>
      <c r="D10" s="2"/>
    </row>
    <row r="11" spans="1:4" x14ac:dyDescent="0.25">
      <c r="A11" s="17"/>
      <c r="B11" s="6" t="s">
        <v>78</v>
      </c>
      <c r="C11" s="54">
        <v>61.6</v>
      </c>
      <c r="D11" s="2"/>
    </row>
    <row r="12" spans="1:4" x14ac:dyDescent="0.25">
      <c r="A12" s="17"/>
      <c r="B12" s="6" t="s">
        <v>52</v>
      </c>
      <c r="C12" s="55">
        <f>((2.08*10.92)*60)/5280</f>
        <v>0.2581090909090909</v>
      </c>
      <c r="D12" s="2"/>
    </row>
    <row r="13" spans="1:4" x14ac:dyDescent="0.25">
      <c r="A13" s="17"/>
      <c r="B13" s="6" t="s">
        <v>103</v>
      </c>
      <c r="C13" s="56">
        <v>4.5999999999999996</v>
      </c>
      <c r="D13" s="2"/>
    </row>
    <row r="14" spans="1:4" x14ac:dyDescent="0.25">
      <c r="A14" s="17"/>
      <c r="B14" s="6" t="s">
        <v>104</v>
      </c>
      <c r="C14" s="56">
        <v>2</v>
      </c>
      <c r="D14" s="2"/>
    </row>
    <row r="15" spans="1:4" x14ac:dyDescent="0.25">
      <c r="A15" s="17"/>
      <c r="B15" s="6" t="s">
        <v>79</v>
      </c>
      <c r="C15" s="54">
        <v>58.92</v>
      </c>
      <c r="D15" s="2"/>
    </row>
    <row r="16" spans="1:4" x14ac:dyDescent="0.25">
      <c r="A16" s="17"/>
      <c r="B16" s="6" t="s">
        <v>80</v>
      </c>
      <c r="C16" s="54" t="s">
        <v>139</v>
      </c>
      <c r="D16" s="2"/>
    </row>
    <row r="17" spans="1:7" x14ac:dyDescent="0.25">
      <c r="A17" s="17"/>
      <c r="B17" s="6" t="s">
        <v>81</v>
      </c>
      <c r="C17" s="54">
        <v>14</v>
      </c>
      <c r="D17" s="2"/>
    </row>
    <row r="18" spans="1:7" x14ac:dyDescent="0.25">
      <c r="A18" s="17"/>
      <c r="B18" s="6" t="s">
        <v>82</v>
      </c>
      <c r="C18" s="54">
        <v>4.8</v>
      </c>
      <c r="D18" s="2"/>
    </row>
    <row r="19" spans="1:7" x14ac:dyDescent="0.25">
      <c r="A19" s="17"/>
      <c r="B19" s="6" t="s">
        <v>105</v>
      </c>
      <c r="C19" s="54">
        <v>47.6</v>
      </c>
      <c r="D19" s="2"/>
    </row>
    <row r="20" spans="1:7" x14ac:dyDescent="0.25">
      <c r="A20" s="17"/>
      <c r="B20" s="6" t="s">
        <v>7</v>
      </c>
      <c r="C20" s="54">
        <v>6.96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39" t="s">
        <v>47</v>
      </c>
    </row>
    <row r="27" spans="1:7" x14ac:dyDescent="0.25">
      <c r="A27"/>
      <c r="B27" s="4"/>
      <c r="F27" s="39" t="s">
        <v>47</v>
      </c>
    </row>
    <row r="28" spans="1:7" x14ac:dyDescent="0.25">
      <c r="A28" s="26" t="s">
        <v>48</v>
      </c>
      <c r="F28" s="39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39"/>
    </row>
    <row r="30" spans="1:7" x14ac:dyDescent="0.25">
      <c r="A30" s="38"/>
      <c r="B30" s="27">
        <v>0.44166666666666665</v>
      </c>
      <c r="C30" s="6" t="s">
        <v>140</v>
      </c>
      <c r="D30" s="6" t="s">
        <v>141</v>
      </c>
      <c r="E30" s="6" t="s">
        <v>142</v>
      </c>
      <c r="F30" s="6" t="s">
        <v>143</v>
      </c>
      <c r="G30" s="38"/>
    </row>
    <row r="31" spans="1:7" x14ac:dyDescent="0.25">
      <c r="A31" s="38"/>
      <c r="B31" s="27">
        <v>0.44305555555555554</v>
      </c>
      <c r="C31" s="6">
        <v>10.199999999999999</v>
      </c>
      <c r="D31" s="6">
        <v>7.4</v>
      </c>
      <c r="E31" s="6">
        <v>8.8000000000000007</v>
      </c>
      <c r="F31" s="6" t="s">
        <v>66</v>
      </c>
      <c r="G31" s="38"/>
    </row>
    <row r="32" spans="1:7" x14ac:dyDescent="0.25">
      <c r="A32" s="38"/>
      <c r="B32" s="27">
        <v>0.45277777777777778</v>
      </c>
      <c r="C32" s="6">
        <v>48.26</v>
      </c>
      <c r="D32" s="6">
        <v>48.514000000000003</v>
      </c>
      <c r="E32" s="6">
        <v>31.286999999999999</v>
      </c>
      <c r="F32" s="6" t="s">
        <v>144</v>
      </c>
      <c r="G32" s="38"/>
    </row>
    <row r="33" spans="1:7" x14ac:dyDescent="0.25">
      <c r="A33" s="38"/>
      <c r="B33" s="27">
        <v>0.47291666666666665</v>
      </c>
      <c r="C33" s="6">
        <v>24</v>
      </c>
      <c r="D33" s="6">
        <v>27</v>
      </c>
      <c r="E33" s="6">
        <v>30</v>
      </c>
      <c r="F33" s="6"/>
      <c r="G33" s="38"/>
    </row>
    <row r="34" spans="1:7" x14ac:dyDescent="0.25">
      <c r="A34" s="38"/>
      <c r="B34" s="27">
        <v>0.4861111111111111</v>
      </c>
      <c r="C34" s="6">
        <v>58.42</v>
      </c>
      <c r="D34" s="6">
        <v>30.48</v>
      </c>
      <c r="E34" s="6">
        <v>44.45</v>
      </c>
      <c r="F34" s="6" t="s">
        <v>66</v>
      </c>
      <c r="G34" s="38"/>
    </row>
    <row r="35" spans="1:7" x14ac:dyDescent="0.25">
      <c r="A35" s="38"/>
      <c r="B35" s="27"/>
      <c r="C35" s="6"/>
      <c r="D35" s="6"/>
      <c r="E35" s="6"/>
      <c r="F35" s="6"/>
      <c r="G35" s="38"/>
    </row>
    <row r="36" spans="1:7" x14ac:dyDescent="0.25">
      <c r="A36" s="38"/>
      <c r="B36" s="6"/>
      <c r="C36" s="6"/>
      <c r="D36" s="6"/>
      <c r="E36" s="6"/>
      <c r="F36" s="6"/>
      <c r="G36" s="38"/>
    </row>
    <row r="37" spans="1:7" ht="15.75" x14ac:dyDescent="0.25">
      <c r="A37" s="28"/>
      <c r="B37" s="10"/>
      <c r="C37" s="10"/>
      <c r="D37" s="10"/>
      <c r="E37" s="10"/>
      <c r="F37" s="38"/>
      <c r="G37" s="38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38"/>
      <c r="G38" s="38"/>
    </row>
    <row r="39" spans="1:7" ht="15.75" x14ac:dyDescent="0.25">
      <c r="A39" s="29"/>
      <c r="B39" s="19"/>
      <c r="C39" s="10"/>
      <c r="D39" s="10"/>
      <c r="E39" s="10"/>
      <c r="F39" s="38"/>
      <c r="G39" s="38"/>
    </row>
    <row r="40" spans="1:7" ht="15.75" x14ac:dyDescent="0.25">
      <c r="A40" s="29"/>
      <c r="B40" s="19"/>
      <c r="C40" s="10"/>
      <c r="D40" s="10"/>
      <c r="E40" s="10"/>
      <c r="F40" s="38"/>
      <c r="G40" s="38"/>
    </row>
    <row r="41" spans="1:7" ht="15.75" x14ac:dyDescent="0.25">
      <c r="A41" s="29"/>
      <c r="B41" s="19"/>
      <c r="C41" s="10"/>
      <c r="D41" s="10"/>
      <c r="E41" s="10"/>
      <c r="F41" s="38"/>
      <c r="G41" s="38"/>
    </row>
    <row r="42" spans="1:7" ht="15.75" x14ac:dyDescent="0.25">
      <c r="A42" s="29"/>
      <c r="B42" s="19"/>
      <c r="C42" s="10"/>
      <c r="D42" s="10"/>
      <c r="E42" s="10"/>
      <c r="F42" s="38"/>
      <c r="G42" s="38"/>
    </row>
    <row r="43" spans="1:7" ht="15.75" x14ac:dyDescent="0.25">
      <c r="A43" s="29"/>
      <c r="B43" s="20"/>
      <c r="C43" s="10"/>
      <c r="D43" s="10"/>
      <c r="E43" s="10"/>
      <c r="F43" s="38"/>
      <c r="G43" s="38"/>
    </row>
    <row r="44" spans="1:7" ht="15.75" x14ac:dyDescent="0.25">
      <c r="A44" s="29"/>
      <c r="B44" s="20"/>
      <c r="C44" s="10"/>
      <c r="D44" s="10"/>
      <c r="E44" s="10"/>
      <c r="F44" s="38"/>
      <c r="G44" s="38"/>
    </row>
    <row r="45" spans="1:7" ht="15.75" x14ac:dyDescent="0.25">
      <c r="A45" s="29"/>
      <c r="B45" s="20"/>
      <c r="C45" s="10"/>
      <c r="D45" s="10"/>
      <c r="E45" s="10"/>
      <c r="F45" s="38"/>
      <c r="G45" s="38"/>
    </row>
    <row r="46" spans="1:7" ht="15.75" x14ac:dyDescent="0.25">
      <c r="A46" s="29"/>
      <c r="B46" s="10"/>
      <c r="C46" s="10"/>
      <c r="D46" s="10"/>
      <c r="E46" s="10"/>
      <c r="F46" s="38"/>
      <c r="G46" s="38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38"/>
      <c r="B49" s="27">
        <v>0.44513888888888892</v>
      </c>
      <c r="C49" s="6">
        <v>64</v>
      </c>
      <c r="D49" s="6">
        <v>17.79</v>
      </c>
      <c r="E49" s="38"/>
      <c r="F49" s="38"/>
      <c r="G49" s="38"/>
    </row>
    <row r="50" spans="1:7" x14ac:dyDescent="0.25">
      <c r="A50" s="38"/>
      <c r="B50" s="27">
        <v>0.44861111111111113</v>
      </c>
      <c r="C50" s="6">
        <v>66</v>
      </c>
      <c r="D50" s="6">
        <v>18.899999999999999</v>
      </c>
      <c r="E50" s="38"/>
      <c r="F50" s="38"/>
      <c r="G50" s="38"/>
    </row>
    <row r="51" spans="1:7" x14ac:dyDescent="0.25">
      <c r="A51" s="38"/>
      <c r="B51" s="27">
        <v>0.4548611111111111</v>
      </c>
      <c r="C51" s="6">
        <v>59</v>
      </c>
      <c r="D51" s="6">
        <v>15</v>
      </c>
      <c r="E51" s="38"/>
      <c r="F51" s="38"/>
      <c r="G51" s="38"/>
    </row>
    <row r="52" spans="1:7" x14ac:dyDescent="0.25">
      <c r="A52" s="38"/>
      <c r="B52" s="27">
        <v>0.46180555555555558</v>
      </c>
      <c r="C52" s="6">
        <v>62</v>
      </c>
      <c r="D52" s="6">
        <v>16.68</v>
      </c>
      <c r="E52" s="38"/>
      <c r="F52" s="38"/>
      <c r="G52" s="38"/>
    </row>
    <row r="53" spans="1:7" x14ac:dyDescent="0.25">
      <c r="A53" s="38"/>
      <c r="B53" s="27">
        <v>0.47916666666666669</v>
      </c>
      <c r="C53" s="6">
        <v>57</v>
      </c>
      <c r="D53" s="6">
        <v>13.9</v>
      </c>
      <c r="E53" s="38"/>
      <c r="F53" s="38"/>
      <c r="G53" s="38"/>
    </row>
    <row r="54" spans="1:7" x14ac:dyDescent="0.25">
      <c r="A54" s="38"/>
      <c r="B54" s="6"/>
      <c r="C54" s="6"/>
      <c r="D54" s="6"/>
      <c r="E54" s="38"/>
      <c r="F54" s="38"/>
      <c r="G54" s="38"/>
    </row>
    <row r="55" spans="1:7" x14ac:dyDescent="0.25">
      <c r="A55" s="38"/>
      <c r="B55" s="6"/>
      <c r="C55" s="6"/>
      <c r="D55" s="6"/>
      <c r="E55" s="38"/>
      <c r="F55" s="38"/>
      <c r="G55" s="38"/>
    </row>
    <row r="56" spans="1:7" x14ac:dyDescent="0.25">
      <c r="A56" s="38"/>
      <c r="B56" s="38"/>
      <c r="C56" s="38"/>
      <c r="D56" s="38"/>
      <c r="E56" s="38"/>
      <c r="F56" s="38"/>
      <c r="G56" s="38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>
        <v>0.44513888888888892</v>
      </c>
      <c r="C58" s="8" t="s">
        <v>145</v>
      </c>
    </row>
    <row r="59" spans="1:7" x14ac:dyDescent="0.25">
      <c r="B59" s="27">
        <v>0.44861111111111113</v>
      </c>
      <c r="C59" s="8" t="s">
        <v>145</v>
      </c>
    </row>
    <row r="60" spans="1:7" x14ac:dyDescent="0.25">
      <c r="B60" s="27">
        <v>0.4548611111111111</v>
      </c>
      <c r="C60" s="8" t="s">
        <v>145</v>
      </c>
    </row>
    <row r="61" spans="1:7" x14ac:dyDescent="0.25">
      <c r="B61" s="27">
        <v>0.46180555555555558</v>
      </c>
      <c r="C61" s="8" t="s">
        <v>145</v>
      </c>
    </row>
    <row r="62" spans="1:7" x14ac:dyDescent="0.25">
      <c r="B62" s="27">
        <v>0.47916666666666669</v>
      </c>
      <c r="C62" s="8" t="s">
        <v>145</v>
      </c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>
        <v>0.44513888888888892</v>
      </c>
      <c r="C67" s="8" t="s">
        <v>145</v>
      </c>
    </row>
    <row r="68" spans="1:7" x14ac:dyDescent="0.25">
      <c r="B68" s="27">
        <v>0.44861111111111113</v>
      </c>
      <c r="C68" s="8" t="s">
        <v>145</v>
      </c>
    </row>
    <row r="69" spans="1:7" x14ac:dyDescent="0.25">
      <c r="B69" s="27">
        <v>0.4548611111111111</v>
      </c>
      <c r="C69" s="8" t="s">
        <v>145</v>
      </c>
    </row>
    <row r="70" spans="1:7" x14ac:dyDescent="0.25">
      <c r="B70" s="27">
        <v>0.46180555555555558</v>
      </c>
      <c r="C70" s="8" t="s">
        <v>145</v>
      </c>
    </row>
    <row r="71" spans="1:7" x14ac:dyDescent="0.25">
      <c r="B71" s="27">
        <v>0.47916666666666669</v>
      </c>
      <c r="C71" s="8" t="s">
        <v>145</v>
      </c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>
        <v>0.44513888888888892</v>
      </c>
      <c r="C76" s="6" t="s">
        <v>146</v>
      </c>
      <c r="D76" s="6">
        <v>2.6</v>
      </c>
      <c r="E76" s="51">
        <f>((2.094/5280)*3)/60</f>
        <v>1.9829545454545456E-5</v>
      </c>
    </row>
    <row r="77" spans="1:7" x14ac:dyDescent="0.25">
      <c r="B77" s="27">
        <v>0.44861111111111113</v>
      </c>
      <c r="C77" s="6" t="s">
        <v>147</v>
      </c>
      <c r="D77" s="6">
        <v>2</v>
      </c>
      <c r="E77" s="51">
        <f>((2.094/5280)*2)/60</f>
        <v>1.3219696969696968E-5</v>
      </c>
    </row>
    <row r="78" spans="1:7" x14ac:dyDescent="0.25">
      <c r="B78" s="27">
        <v>0.4548611111111111</v>
      </c>
      <c r="C78" s="6" t="s">
        <v>147</v>
      </c>
      <c r="D78" s="6">
        <v>22</v>
      </c>
      <c r="E78" s="51">
        <f>((2.094/5280)*D78)/60</f>
        <v>1.4541666666666663E-4</v>
      </c>
    </row>
    <row r="79" spans="1:7" x14ac:dyDescent="0.25">
      <c r="B79" s="27">
        <v>0.46180555555555558</v>
      </c>
      <c r="C79" s="6" t="s">
        <v>148</v>
      </c>
      <c r="D79" s="6">
        <v>21</v>
      </c>
      <c r="E79" s="51">
        <f>((2.094/5280)*D79)/60</f>
        <v>1.3880681818181817E-4</v>
      </c>
    </row>
    <row r="80" spans="1:7" x14ac:dyDescent="0.25">
      <c r="B80" s="27">
        <v>0.47916666666666669</v>
      </c>
      <c r="C80" s="6" t="s">
        <v>149</v>
      </c>
      <c r="D80" s="6">
        <v>7</v>
      </c>
      <c r="E80" s="51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>
        <f>SUM(D76:D80)/5</f>
        <v>10.92</v>
      </c>
      <c r="E82" s="31"/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>
        <v>0.44513888888888892</v>
      </c>
      <c r="C87" s="6" t="s">
        <v>150</v>
      </c>
    </row>
    <row r="88" spans="1:7" x14ac:dyDescent="0.25">
      <c r="A88"/>
      <c r="B88" s="27">
        <v>0.44861111111111113</v>
      </c>
      <c r="C88" s="6" t="s">
        <v>151</v>
      </c>
    </row>
    <row r="89" spans="1:7" x14ac:dyDescent="0.25">
      <c r="A89"/>
      <c r="B89" s="27">
        <v>0.4548611111111111</v>
      </c>
      <c r="C89" s="6" t="s">
        <v>151</v>
      </c>
    </row>
    <row r="90" spans="1:7" x14ac:dyDescent="0.25">
      <c r="A90"/>
      <c r="B90" s="27">
        <v>0.46180555555555558</v>
      </c>
      <c r="C90" s="6" t="s">
        <v>151</v>
      </c>
    </row>
    <row r="91" spans="1:7" x14ac:dyDescent="0.25">
      <c r="A91"/>
      <c r="B91" s="27">
        <v>0.47916666666666669</v>
      </c>
      <c r="C91" s="6" t="s">
        <v>152</v>
      </c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 t="s">
        <v>380</v>
      </c>
      <c r="C96" t="s">
        <v>381</v>
      </c>
      <c r="D96" t="s">
        <v>382</v>
      </c>
      <c r="E96" t="s">
        <v>383</v>
      </c>
      <c r="F96" t="s">
        <v>384</v>
      </c>
    </row>
    <row r="97" spans="1:6" x14ac:dyDescent="0.25">
      <c r="A97" s="7" t="s">
        <v>29</v>
      </c>
      <c r="B97" s="4" t="s">
        <v>388</v>
      </c>
      <c r="C97" t="s">
        <v>385</v>
      </c>
      <c r="D97" t="s">
        <v>154</v>
      </c>
      <c r="E97" t="s">
        <v>386</v>
      </c>
      <c r="F97" t="s">
        <v>153</v>
      </c>
    </row>
    <row r="98" spans="1:6" x14ac:dyDescent="0.25">
      <c r="A98" s="7" t="s">
        <v>42</v>
      </c>
      <c r="B98" s="4" t="s">
        <v>155</v>
      </c>
    </row>
    <row r="99" spans="1:6" x14ac:dyDescent="0.25">
      <c r="A99" s="7" t="s">
        <v>36</v>
      </c>
      <c r="B99" s="4" t="s">
        <v>156</v>
      </c>
    </row>
    <row r="100" spans="1:6" x14ac:dyDescent="0.25">
      <c r="A100" s="7" t="s">
        <v>45</v>
      </c>
      <c r="B100" s="4" t="s">
        <v>157</v>
      </c>
    </row>
    <row r="101" spans="1:6" x14ac:dyDescent="0.25">
      <c r="A101" s="7" t="s">
        <v>46</v>
      </c>
      <c r="B101" s="4" t="s">
        <v>158</v>
      </c>
    </row>
    <row r="102" spans="1:6" x14ac:dyDescent="0.25">
      <c r="A102" s="7" t="s">
        <v>43</v>
      </c>
      <c r="B102" s="4"/>
    </row>
    <row r="103" spans="1:6" x14ac:dyDescent="0.25">
      <c r="A103" s="7"/>
      <c r="B103" s="4" t="s">
        <v>159</v>
      </c>
    </row>
    <row r="104" spans="1:6" x14ac:dyDescent="0.25">
      <c r="A104" s="7"/>
      <c r="B104" s="4" t="s">
        <v>160</v>
      </c>
    </row>
    <row r="105" spans="1:6" ht="18.75" customHeight="1" x14ac:dyDescent="0.25">
      <c r="A105" s="7" t="s">
        <v>44</v>
      </c>
      <c r="B105" s="4" t="s">
        <v>161</v>
      </c>
    </row>
    <row r="106" spans="1:6" x14ac:dyDescent="0.25">
      <c r="A106" s="7"/>
      <c r="B106" s="4" t="s">
        <v>387</v>
      </c>
    </row>
    <row r="107" spans="1:6" x14ac:dyDescent="0.25">
      <c r="A107" s="7"/>
      <c r="B107" s="4" t="s">
        <v>162</v>
      </c>
    </row>
    <row r="108" spans="1:6" x14ac:dyDescent="0.25">
      <c r="A108" s="26" t="s">
        <v>107</v>
      </c>
      <c r="B108" s="26"/>
      <c r="C108" s="26"/>
    </row>
    <row r="109" spans="1:6" ht="15.75" x14ac:dyDescent="0.25">
      <c r="A109" s="42"/>
      <c r="B109" s="42"/>
      <c r="C109" s="42"/>
    </row>
    <row r="110" spans="1:6" ht="15.75" x14ac:dyDescent="0.25">
      <c r="A110" s="43" t="s">
        <v>108</v>
      </c>
      <c r="B110" s="44" t="s">
        <v>0</v>
      </c>
      <c r="C110" s="44" t="s">
        <v>109</v>
      </c>
    </row>
    <row r="111" spans="1:6" ht="15.75" x14ac:dyDescent="0.25">
      <c r="A111" s="42"/>
      <c r="B111" s="52" t="s">
        <v>163</v>
      </c>
      <c r="C111" s="45"/>
    </row>
    <row r="112" spans="1:6" ht="15.75" x14ac:dyDescent="0.25">
      <c r="A112" s="42"/>
      <c r="B112" s="45" t="s">
        <v>164</v>
      </c>
      <c r="C112" s="45"/>
    </row>
    <row r="113" spans="1:3" ht="15.75" x14ac:dyDescent="0.25">
      <c r="A113" s="42"/>
      <c r="B113" s="45" t="s">
        <v>165</v>
      </c>
      <c r="C113" s="45"/>
    </row>
    <row r="114" spans="1:3" ht="15.75" x14ac:dyDescent="0.25">
      <c r="A114" s="42"/>
      <c r="B114" s="45" t="s">
        <v>166</v>
      </c>
      <c r="C114" s="45"/>
    </row>
    <row r="115" spans="1:3" ht="15.75" x14ac:dyDescent="0.25">
      <c r="A115" s="42"/>
      <c r="B115" s="45" t="s">
        <v>167</v>
      </c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>
        <v>4.5999999999999996</v>
      </c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 t="s">
        <v>168</v>
      </c>
      <c r="C124" s="45"/>
    </row>
    <row r="125" spans="1:3" ht="15.75" x14ac:dyDescent="0.25">
      <c r="A125" s="42"/>
      <c r="B125" s="45" t="s">
        <v>169</v>
      </c>
      <c r="C125" s="45"/>
    </row>
    <row r="126" spans="1:3" ht="15.75" x14ac:dyDescent="0.25">
      <c r="A126" s="42"/>
      <c r="B126" s="45" t="s">
        <v>170</v>
      </c>
      <c r="C126" s="45"/>
    </row>
    <row r="127" spans="1:3" ht="15.75" x14ac:dyDescent="0.25">
      <c r="A127" s="42"/>
      <c r="B127" s="45" t="s">
        <v>171</v>
      </c>
      <c r="C127" s="45"/>
    </row>
    <row r="128" spans="1:3" ht="15.75" x14ac:dyDescent="0.25">
      <c r="A128" s="42"/>
      <c r="B128" s="45" t="s">
        <v>172</v>
      </c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>
        <v>2</v>
      </c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>
        <v>0.41666666666666669</v>
      </c>
      <c r="C140" s="6">
        <v>12</v>
      </c>
      <c r="D140" s="6">
        <v>63</v>
      </c>
      <c r="E140" s="6">
        <v>15</v>
      </c>
    </row>
    <row r="141" spans="1:7" x14ac:dyDescent="0.25">
      <c r="A141"/>
      <c r="B141" s="27">
        <v>0.43402777777777773</v>
      </c>
      <c r="C141" s="6">
        <v>21</v>
      </c>
      <c r="D141" s="6">
        <v>57.2</v>
      </c>
      <c r="E141" s="6">
        <v>14</v>
      </c>
    </row>
    <row r="142" spans="1:7" x14ac:dyDescent="0.25">
      <c r="A142"/>
      <c r="B142" s="27">
        <v>0.44236111111111115</v>
      </c>
      <c r="C142" s="6">
        <v>21</v>
      </c>
      <c r="D142" s="6">
        <v>61</v>
      </c>
      <c r="E142" s="6">
        <v>16.123999999999999</v>
      </c>
    </row>
    <row r="143" spans="1:7" x14ac:dyDescent="0.25">
      <c r="A143"/>
      <c r="B143" s="27" t="s">
        <v>173</v>
      </c>
      <c r="C143" s="6">
        <v>16.3</v>
      </c>
      <c r="D143" s="6">
        <v>53.4</v>
      </c>
      <c r="E143" s="6">
        <v>11.9</v>
      </c>
    </row>
    <row r="144" spans="1:7" x14ac:dyDescent="0.25">
      <c r="A144"/>
      <c r="B144" s="27">
        <v>0.49583333333333335</v>
      </c>
      <c r="C144" s="6">
        <v>15.1</v>
      </c>
      <c r="D144" s="6">
        <v>60</v>
      </c>
      <c r="E144" s="6">
        <v>15.57</v>
      </c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 t="s">
        <v>174</v>
      </c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 t="s">
        <v>176</v>
      </c>
      <c r="C151" s="6">
        <v>243</v>
      </c>
    </row>
    <row r="152" spans="1:7" x14ac:dyDescent="0.25">
      <c r="A152" s="1"/>
      <c r="B152" s="6" t="s">
        <v>177</v>
      </c>
      <c r="C152" s="6">
        <v>345</v>
      </c>
    </row>
    <row r="153" spans="1:7" x14ac:dyDescent="0.25">
      <c r="A153" s="1"/>
      <c r="B153" s="6" t="s">
        <v>178</v>
      </c>
      <c r="C153" s="6">
        <v>12</v>
      </c>
    </row>
    <row r="154" spans="1:7" x14ac:dyDescent="0.25">
      <c r="A154" s="1"/>
      <c r="B154" s="6" t="s">
        <v>179</v>
      </c>
      <c r="C154" s="6">
        <v>10</v>
      </c>
    </row>
    <row r="155" spans="1:7" x14ac:dyDescent="0.25">
      <c r="A155" s="1"/>
      <c r="B155" s="6" t="s">
        <v>180</v>
      </c>
      <c r="C155" s="6">
        <v>1</v>
      </c>
    </row>
    <row r="156" spans="1:7" x14ac:dyDescent="0.25">
      <c r="A156" s="1"/>
      <c r="B156" s="6" t="s">
        <v>181</v>
      </c>
      <c r="C156" s="6">
        <v>2</v>
      </c>
    </row>
    <row r="157" spans="1:7" x14ac:dyDescent="0.25">
      <c r="A157"/>
      <c r="B157" s="6" t="s">
        <v>182</v>
      </c>
      <c r="C157" s="6">
        <v>1</v>
      </c>
    </row>
    <row r="158" spans="1:7" x14ac:dyDescent="0.25">
      <c r="A158"/>
      <c r="B158" s="6" t="s">
        <v>183</v>
      </c>
      <c r="C158" s="6">
        <v>1</v>
      </c>
    </row>
    <row r="159" spans="1:7" x14ac:dyDescent="0.25">
      <c r="A159"/>
      <c r="B159" s="6"/>
      <c r="C159" s="6"/>
    </row>
    <row r="161" spans="1:7" x14ac:dyDescent="0.25">
      <c r="A161" s="7" t="s">
        <v>93</v>
      </c>
      <c r="B161">
        <v>14</v>
      </c>
    </row>
    <row r="162" spans="1:7" x14ac:dyDescent="0.25">
      <c r="A162" s="7" t="s">
        <v>30</v>
      </c>
      <c r="B162" t="s">
        <v>175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>
        <v>0.42083333333333334</v>
      </c>
      <c r="C166" s="6">
        <v>19</v>
      </c>
      <c r="D166" s="6">
        <v>4</v>
      </c>
      <c r="E166" s="6">
        <v>41</v>
      </c>
    </row>
    <row r="167" spans="1:7" x14ac:dyDescent="0.25">
      <c r="B167" s="27">
        <v>0.45</v>
      </c>
      <c r="C167" s="6">
        <v>15</v>
      </c>
      <c r="D167" s="6">
        <v>5</v>
      </c>
      <c r="E167" s="6">
        <v>50</v>
      </c>
    </row>
    <row r="168" spans="1:7" x14ac:dyDescent="0.25">
      <c r="B168" s="27">
        <v>0.46249999999999997</v>
      </c>
      <c r="C168" s="6">
        <v>17</v>
      </c>
      <c r="D168" s="6">
        <v>6</v>
      </c>
      <c r="E168" s="6">
        <v>60</v>
      </c>
    </row>
    <row r="169" spans="1:7" x14ac:dyDescent="0.25">
      <c r="B169" s="27">
        <v>0.47152777777777777</v>
      </c>
      <c r="C169" s="6">
        <v>16</v>
      </c>
      <c r="D169" s="6">
        <v>4</v>
      </c>
      <c r="E169" s="6">
        <v>37</v>
      </c>
    </row>
    <row r="170" spans="1:7" x14ac:dyDescent="0.25">
      <c r="B170" s="27">
        <v>0.48888888888888887</v>
      </c>
      <c r="C170" s="6">
        <v>15.5</v>
      </c>
      <c r="D170" s="6">
        <v>5</v>
      </c>
      <c r="E170" s="6">
        <v>50</v>
      </c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>
        <f>AVERAGE(D166:D172)</f>
        <v>4.8</v>
      </c>
      <c r="E173" s="6">
        <f>AVERAGE(E166:E172)</f>
        <v>47.6</v>
      </c>
    </row>
    <row r="174" spans="1:7" x14ac:dyDescent="0.25">
      <c r="A174" s="39" t="s">
        <v>32</v>
      </c>
      <c r="B174" s="10" t="s">
        <v>94</v>
      </c>
      <c r="C174" s="10"/>
      <c r="D174" s="10"/>
      <c r="E174" s="10"/>
    </row>
    <row r="175" spans="1:7" x14ac:dyDescent="0.25">
      <c r="A175" s="10" t="s">
        <v>54</v>
      </c>
      <c r="B175" t="s">
        <v>94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>
        <v>0.42708333333333331</v>
      </c>
      <c r="C178" s="6">
        <v>7</v>
      </c>
    </row>
    <row r="179" spans="1:7" x14ac:dyDescent="0.25">
      <c r="B179" s="27">
        <v>0.44444444444444442</v>
      </c>
      <c r="C179" s="6">
        <v>6.8</v>
      </c>
    </row>
    <row r="180" spans="1:7" x14ac:dyDescent="0.25">
      <c r="B180" s="27">
        <v>0.46736111111111112</v>
      </c>
      <c r="C180" s="6">
        <v>7</v>
      </c>
    </row>
    <row r="181" spans="1:7" x14ac:dyDescent="0.25">
      <c r="B181" s="27">
        <v>0.47152777777777777</v>
      </c>
      <c r="C181" s="6">
        <v>7</v>
      </c>
    </row>
    <row r="182" spans="1:7" x14ac:dyDescent="0.25">
      <c r="B182" s="27">
        <v>0.49722222222222223</v>
      </c>
      <c r="C182" s="6">
        <v>7</v>
      </c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39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B16" sqref="B16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7" x14ac:dyDescent="0.25">
      <c r="A1" s="7" t="s">
        <v>56</v>
      </c>
      <c r="B1" s="1"/>
      <c r="C1" s="4"/>
    </row>
    <row r="2" spans="1:7" x14ac:dyDescent="0.25">
      <c r="A2" s="7" t="s">
        <v>14</v>
      </c>
      <c r="B2" s="1" t="s">
        <v>322</v>
      </c>
      <c r="C2" s="4"/>
    </row>
    <row r="3" spans="1:7" x14ac:dyDescent="0.25">
      <c r="A3" s="7" t="s">
        <v>15</v>
      </c>
      <c r="B3" s="25">
        <v>43377</v>
      </c>
      <c r="C3" s="4"/>
    </row>
    <row r="4" spans="1:7" x14ac:dyDescent="0.25">
      <c r="A4" s="7" t="s">
        <v>16</v>
      </c>
      <c r="B4" s="1" t="s">
        <v>389</v>
      </c>
      <c r="C4" s="4"/>
    </row>
    <row r="5" spans="1:7" x14ac:dyDescent="0.25">
      <c r="A5" s="7" t="s">
        <v>17</v>
      </c>
      <c r="B5" s="1" t="s">
        <v>62</v>
      </c>
      <c r="C5" s="4"/>
    </row>
    <row r="6" spans="1:7" x14ac:dyDescent="0.25">
      <c r="A6" s="7" t="s">
        <v>18</v>
      </c>
      <c r="B6" s="1" t="s">
        <v>323</v>
      </c>
      <c r="C6" s="4"/>
    </row>
    <row r="7" spans="1:7" x14ac:dyDescent="0.25">
      <c r="A7" s="7"/>
      <c r="B7" s="1"/>
      <c r="C7" s="4"/>
    </row>
    <row r="8" spans="1:7" x14ac:dyDescent="0.25">
      <c r="A8" s="7"/>
      <c r="B8" s="1"/>
      <c r="C8" s="4"/>
    </row>
    <row r="9" spans="1:7" x14ac:dyDescent="0.25">
      <c r="A9" s="18" t="s">
        <v>57</v>
      </c>
      <c r="B9" s="13" t="s">
        <v>25</v>
      </c>
      <c r="C9" s="13" t="s">
        <v>24</v>
      </c>
    </row>
    <row r="10" spans="1:7" x14ac:dyDescent="0.25">
      <c r="A10" s="17"/>
      <c r="B10" s="6" t="s">
        <v>77</v>
      </c>
      <c r="C10" s="21" t="s">
        <v>324</v>
      </c>
      <c r="D10" s="2"/>
    </row>
    <row r="11" spans="1:7" x14ac:dyDescent="0.25">
      <c r="A11" s="17"/>
      <c r="B11" s="6" t="s">
        <v>78</v>
      </c>
      <c r="C11" s="21" t="s">
        <v>326</v>
      </c>
      <c r="D11" s="2"/>
    </row>
    <row r="12" spans="1:7" x14ac:dyDescent="0.25">
      <c r="A12" s="17"/>
      <c r="B12" s="6" t="s">
        <v>52</v>
      </c>
      <c r="C12" s="49">
        <v>0.4</v>
      </c>
      <c r="D12" s="2"/>
    </row>
    <row r="13" spans="1:7" x14ac:dyDescent="0.25">
      <c r="A13" s="17"/>
      <c r="B13" s="6" t="s">
        <v>103</v>
      </c>
      <c r="C13" s="50">
        <v>5</v>
      </c>
      <c r="D13" s="2"/>
      <c r="G13" s="59"/>
    </row>
    <row r="14" spans="1:7" x14ac:dyDescent="0.25">
      <c r="A14" s="17"/>
      <c r="B14" s="6" t="s">
        <v>104</v>
      </c>
      <c r="C14" s="50">
        <v>1.8</v>
      </c>
      <c r="D14" s="2"/>
    </row>
    <row r="15" spans="1:7" x14ac:dyDescent="0.25">
      <c r="A15" s="17"/>
      <c r="B15" s="6" t="s">
        <v>79</v>
      </c>
      <c r="C15" s="21" t="s">
        <v>327</v>
      </c>
      <c r="D15" s="2" t="s">
        <v>325</v>
      </c>
    </row>
    <row r="16" spans="1:7" x14ac:dyDescent="0.25">
      <c r="A16" s="17"/>
      <c r="B16" s="6" t="s">
        <v>80</v>
      </c>
      <c r="C16" s="21" t="s">
        <v>328</v>
      </c>
      <c r="D16" s="2" t="s">
        <v>325</v>
      </c>
    </row>
    <row r="17" spans="1:8" x14ac:dyDescent="0.25">
      <c r="A17" s="17"/>
      <c r="B17" s="6" t="s">
        <v>81</v>
      </c>
      <c r="C17" s="21">
        <v>5</v>
      </c>
      <c r="D17" s="2"/>
    </row>
    <row r="18" spans="1:8" x14ac:dyDescent="0.25">
      <c r="A18" s="17"/>
      <c r="B18" s="6" t="s">
        <v>82</v>
      </c>
      <c r="C18" s="21">
        <v>3.2</v>
      </c>
      <c r="D18" s="2"/>
    </row>
    <row r="19" spans="1:8" x14ac:dyDescent="0.25">
      <c r="A19" s="17"/>
      <c r="B19" s="6" t="s">
        <v>105</v>
      </c>
      <c r="C19" s="21"/>
      <c r="D19" s="2"/>
    </row>
    <row r="20" spans="1:8" x14ac:dyDescent="0.25">
      <c r="A20" s="17"/>
      <c r="B20" s="6" t="s">
        <v>7</v>
      </c>
      <c r="C20" s="21">
        <v>7</v>
      </c>
      <c r="D20" s="2"/>
    </row>
    <row r="21" spans="1:8" x14ac:dyDescent="0.25">
      <c r="A21" s="17"/>
      <c r="B21" s="11" t="s">
        <v>26</v>
      </c>
      <c r="C21" s="11"/>
      <c r="D21" s="2"/>
    </row>
    <row r="22" spans="1:8" x14ac:dyDescent="0.25">
      <c r="A22" s="17"/>
      <c r="B22" s="15"/>
      <c r="C22" s="16"/>
      <c r="D22" s="2"/>
    </row>
    <row r="23" spans="1:8" x14ac:dyDescent="0.25">
      <c r="A23" s="17"/>
      <c r="B23" s="15"/>
      <c r="C23" s="16"/>
      <c r="D23" s="2"/>
    </row>
    <row r="24" spans="1:8" x14ac:dyDescent="0.25">
      <c r="A24" s="17"/>
      <c r="B24" s="4"/>
    </row>
    <row r="25" spans="1:8" x14ac:dyDescent="0.25">
      <c r="A25" s="18" t="s">
        <v>58</v>
      </c>
      <c r="B25" s="4"/>
    </row>
    <row r="26" spans="1:8" x14ac:dyDescent="0.25">
      <c r="A26"/>
      <c r="B26" s="4"/>
      <c r="F26" s="41" t="s">
        <v>47</v>
      </c>
    </row>
    <row r="27" spans="1:8" x14ac:dyDescent="0.25">
      <c r="A27"/>
      <c r="B27" s="4"/>
      <c r="F27" s="41" t="s">
        <v>47</v>
      </c>
    </row>
    <row r="28" spans="1:8" x14ac:dyDescent="0.25">
      <c r="A28" s="26" t="s">
        <v>48</v>
      </c>
      <c r="F28" s="41" t="s">
        <v>19</v>
      </c>
    </row>
    <row r="29" spans="1:8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8" x14ac:dyDescent="0.25">
      <c r="A30" s="40"/>
      <c r="B30" s="27">
        <v>10.3</v>
      </c>
      <c r="C30" s="6" t="s">
        <v>329</v>
      </c>
      <c r="D30" s="6" t="s">
        <v>330</v>
      </c>
      <c r="E30" s="6" t="s">
        <v>331</v>
      </c>
      <c r="F30" s="6" t="s">
        <v>332</v>
      </c>
      <c r="G30" s="40" t="s">
        <v>333</v>
      </c>
      <c r="H30" t="s">
        <v>196</v>
      </c>
    </row>
    <row r="31" spans="1:8" x14ac:dyDescent="0.25">
      <c r="A31" s="40"/>
      <c r="B31" s="27" t="s">
        <v>334</v>
      </c>
      <c r="C31" s="6" t="s">
        <v>335</v>
      </c>
      <c r="D31" s="6" t="s">
        <v>336</v>
      </c>
      <c r="E31" s="6" t="s">
        <v>337</v>
      </c>
      <c r="F31" s="6" t="s">
        <v>196</v>
      </c>
      <c r="G31" s="40"/>
    </row>
    <row r="32" spans="1:8" x14ac:dyDescent="0.25">
      <c r="A32" s="40"/>
      <c r="B32" s="27" t="s">
        <v>338</v>
      </c>
      <c r="C32" s="6" t="s">
        <v>339</v>
      </c>
      <c r="D32" s="6" t="s">
        <v>339</v>
      </c>
      <c r="E32" s="6" t="s">
        <v>196</v>
      </c>
      <c r="F32" s="6"/>
      <c r="G32" s="40"/>
    </row>
    <row r="33" spans="1:7" x14ac:dyDescent="0.25">
      <c r="A33" s="40"/>
      <c r="B33" s="27" t="s">
        <v>340</v>
      </c>
      <c r="C33" s="6" t="s">
        <v>341</v>
      </c>
      <c r="D33" s="6" t="s">
        <v>342</v>
      </c>
      <c r="E33" s="6" t="s">
        <v>343</v>
      </c>
      <c r="F33" s="6" t="s">
        <v>196</v>
      </c>
      <c r="G33" s="40"/>
    </row>
    <row r="34" spans="1:7" x14ac:dyDescent="0.25">
      <c r="A34" s="40"/>
      <c r="B34" s="27"/>
      <c r="C34" s="6"/>
      <c r="D34" s="6"/>
      <c r="E34" s="6"/>
      <c r="F34" s="6"/>
      <c r="G34" s="40"/>
    </row>
    <row r="35" spans="1:7" x14ac:dyDescent="0.25">
      <c r="A35" s="40"/>
      <c r="B35" s="27"/>
      <c r="C35" s="6"/>
      <c r="D35" s="6"/>
      <c r="E35" s="6"/>
      <c r="F35" s="6"/>
      <c r="G35" s="40"/>
    </row>
    <row r="36" spans="1:7" x14ac:dyDescent="0.25">
      <c r="A36" s="40"/>
      <c r="B36" s="6"/>
      <c r="C36" s="6"/>
      <c r="D36" s="6"/>
      <c r="E36" s="6"/>
      <c r="F36" s="6"/>
      <c r="G36" s="40"/>
    </row>
    <row r="37" spans="1:7" ht="15.75" x14ac:dyDescent="0.25">
      <c r="A37" s="28"/>
      <c r="B37" s="10"/>
      <c r="C37" s="10"/>
      <c r="D37" s="10"/>
      <c r="E37" s="10"/>
      <c r="F37" s="40"/>
      <c r="G37" s="40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7" ht="15.75" x14ac:dyDescent="0.25">
      <c r="A39" s="29"/>
      <c r="B39" s="19"/>
      <c r="C39" s="10"/>
      <c r="D39" s="10"/>
      <c r="E39" s="10"/>
      <c r="F39" s="40"/>
      <c r="G39" s="40"/>
    </row>
    <row r="40" spans="1:7" ht="15.75" x14ac:dyDescent="0.25">
      <c r="A40" s="29"/>
      <c r="B40" s="19"/>
      <c r="C40" s="10"/>
      <c r="D40" s="10"/>
      <c r="E40" s="10"/>
      <c r="F40" s="40"/>
      <c r="G40" s="40"/>
    </row>
    <row r="41" spans="1:7" ht="15.75" x14ac:dyDescent="0.25">
      <c r="A41" s="29"/>
      <c r="B41" s="19"/>
      <c r="C41" s="10"/>
      <c r="D41" s="10"/>
      <c r="E41" s="10"/>
      <c r="F41" s="40"/>
      <c r="G41" s="40"/>
    </row>
    <row r="42" spans="1:7" ht="15.75" x14ac:dyDescent="0.25">
      <c r="A42" s="29"/>
      <c r="B42" s="19"/>
      <c r="C42" s="10"/>
      <c r="D42" s="10"/>
      <c r="E42" s="10"/>
      <c r="F42" s="40"/>
      <c r="G42" s="40"/>
    </row>
    <row r="43" spans="1:7" ht="15.75" x14ac:dyDescent="0.25">
      <c r="A43" s="29"/>
      <c r="B43" s="20"/>
      <c r="C43" s="10"/>
      <c r="D43" s="10"/>
      <c r="E43" s="10"/>
      <c r="F43" s="40"/>
      <c r="G43" s="40"/>
    </row>
    <row r="44" spans="1:7" ht="15.75" x14ac:dyDescent="0.25">
      <c r="A44" s="29"/>
      <c r="B44" s="20"/>
      <c r="C44" s="10"/>
      <c r="D44" s="10"/>
      <c r="E44" s="10"/>
      <c r="F44" s="40"/>
      <c r="G44" s="40"/>
    </row>
    <row r="45" spans="1:7" ht="15.75" x14ac:dyDescent="0.25">
      <c r="A45" s="29"/>
      <c r="B45" s="20"/>
      <c r="C45" s="10"/>
      <c r="D45" s="10"/>
      <c r="E45" s="10"/>
      <c r="F45" s="40"/>
      <c r="G45" s="40"/>
    </row>
    <row r="46" spans="1:7" ht="15.75" x14ac:dyDescent="0.25">
      <c r="A46" s="29"/>
      <c r="B46" s="10"/>
      <c r="C46" s="10"/>
      <c r="D46" s="10"/>
      <c r="E46" s="10"/>
      <c r="F46" s="40"/>
      <c r="G46" s="40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40"/>
      <c r="B49" s="27" t="s">
        <v>344</v>
      </c>
      <c r="C49" s="6">
        <v>74</v>
      </c>
      <c r="D49" s="6">
        <v>24</v>
      </c>
      <c r="E49" s="40"/>
      <c r="F49" s="40"/>
      <c r="G49" s="40"/>
    </row>
    <row r="50" spans="1:7" x14ac:dyDescent="0.25">
      <c r="A50" s="40"/>
      <c r="B50" s="27" t="s">
        <v>345</v>
      </c>
      <c r="C50" s="6">
        <v>62</v>
      </c>
      <c r="D50" s="6">
        <v>20</v>
      </c>
      <c r="E50" s="40"/>
      <c r="F50" s="40"/>
      <c r="G50" s="40"/>
    </row>
    <row r="51" spans="1:7" x14ac:dyDescent="0.25">
      <c r="A51" s="40"/>
      <c r="B51" s="27" t="s">
        <v>345</v>
      </c>
      <c r="C51" s="6">
        <v>60</v>
      </c>
      <c r="D51" s="6">
        <v>22</v>
      </c>
      <c r="E51" s="40"/>
      <c r="F51" s="40"/>
      <c r="G51" s="40"/>
    </row>
    <row r="52" spans="1:7" x14ac:dyDescent="0.25">
      <c r="A52" s="40"/>
      <c r="B52" s="27" t="s">
        <v>346</v>
      </c>
      <c r="C52" s="6">
        <v>70</v>
      </c>
      <c r="D52" s="6">
        <v>22</v>
      </c>
      <c r="E52" s="40"/>
      <c r="F52" s="40"/>
      <c r="G52" s="40"/>
    </row>
    <row r="53" spans="1:7" x14ac:dyDescent="0.25">
      <c r="A53" s="40"/>
      <c r="B53" s="27" t="s">
        <v>345</v>
      </c>
      <c r="C53" s="6">
        <v>68</v>
      </c>
      <c r="D53" s="6">
        <v>20</v>
      </c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 t="s">
        <v>347</v>
      </c>
      <c r="C58" s="8" t="s">
        <v>204</v>
      </c>
    </row>
    <row r="59" spans="1:7" x14ac:dyDescent="0.25">
      <c r="B59" s="27" t="s">
        <v>344</v>
      </c>
      <c r="C59" s="8" t="s">
        <v>348</v>
      </c>
      <c r="D59" t="s">
        <v>66</v>
      </c>
    </row>
    <row r="60" spans="1:7" x14ac:dyDescent="0.25">
      <c r="B60" s="27" t="s">
        <v>349</v>
      </c>
      <c r="C60" s="8" t="s">
        <v>348</v>
      </c>
      <c r="D60" t="s">
        <v>66</v>
      </c>
    </row>
    <row r="61" spans="1:7" x14ac:dyDescent="0.25">
      <c r="B61" s="27" t="s">
        <v>346</v>
      </c>
      <c r="C61" s="8" t="s">
        <v>348</v>
      </c>
      <c r="D61" t="s">
        <v>66</v>
      </c>
    </row>
    <row r="62" spans="1:7" x14ac:dyDescent="0.25">
      <c r="B62" s="27">
        <v>11.52</v>
      </c>
      <c r="C62" s="8" t="s">
        <v>348</v>
      </c>
      <c r="D62" t="s">
        <v>66</v>
      </c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 t="s">
        <v>350</v>
      </c>
      <c r="C67" s="6" t="s">
        <v>145</v>
      </c>
    </row>
    <row r="68" spans="1:7" x14ac:dyDescent="0.25">
      <c r="B68" s="27">
        <v>11.07</v>
      </c>
      <c r="C68" s="6" t="s">
        <v>329</v>
      </c>
      <c r="D68" t="s">
        <v>60</v>
      </c>
    </row>
    <row r="69" spans="1:7" x14ac:dyDescent="0.25">
      <c r="B69" s="27" t="s">
        <v>345</v>
      </c>
      <c r="C69" s="6" t="s">
        <v>60</v>
      </c>
    </row>
    <row r="70" spans="1:7" x14ac:dyDescent="0.25">
      <c r="B70" s="27" t="s">
        <v>346</v>
      </c>
      <c r="C70" s="6" t="s">
        <v>206</v>
      </c>
    </row>
    <row r="71" spans="1:7" x14ac:dyDescent="0.25">
      <c r="B71" s="27" t="s">
        <v>345</v>
      </c>
      <c r="C71" s="6" t="s">
        <v>60</v>
      </c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 t="s">
        <v>350</v>
      </c>
      <c r="C76" s="6" t="s">
        <v>351</v>
      </c>
      <c r="D76" s="6">
        <v>28</v>
      </c>
      <c r="E76" s="51">
        <f>((2.08*D76)*60)/5280</f>
        <v>0.66181818181818186</v>
      </c>
    </row>
    <row r="77" spans="1:7" x14ac:dyDescent="0.25">
      <c r="B77" s="27" t="s">
        <v>344</v>
      </c>
      <c r="C77" s="6" t="s">
        <v>351</v>
      </c>
      <c r="D77" s="6">
        <v>4</v>
      </c>
      <c r="E77" s="51">
        <f t="shared" ref="E77:E80" si="0">((2.08*D77)*60)/5280</f>
        <v>9.4545454545454558E-2</v>
      </c>
    </row>
    <row r="78" spans="1:7" x14ac:dyDescent="0.25">
      <c r="B78" s="27" t="s">
        <v>345</v>
      </c>
      <c r="C78" s="6" t="s">
        <v>352</v>
      </c>
      <c r="D78" s="6">
        <v>17</v>
      </c>
      <c r="E78" s="51">
        <f t="shared" si="0"/>
        <v>0.4018181818181818</v>
      </c>
    </row>
    <row r="79" spans="1:7" x14ac:dyDescent="0.25">
      <c r="B79" s="27" t="s">
        <v>346</v>
      </c>
      <c r="C79" s="6" t="s">
        <v>352</v>
      </c>
      <c r="D79" s="6">
        <v>22</v>
      </c>
      <c r="E79" s="51">
        <f t="shared" si="0"/>
        <v>0.52</v>
      </c>
    </row>
    <row r="80" spans="1:7" x14ac:dyDescent="0.25">
      <c r="B80" s="27" t="s">
        <v>345</v>
      </c>
      <c r="C80" s="6" t="s">
        <v>352</v>
      </c>
      <c r="D80" s="6">
        <v>17</v>
      </c>
      <c r="E80" s="51">
        <f t="shared" si="0"/>
        <v>0.4018181818181818</v>
      </c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>
        <f>SUM(E76:E80)/5</f>
        <v>0.41600000000000004</v>
      </c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 t="s">
        <v>350</v>
      </c>
      <c r="C87" s="6" t="s">
        <v>353</v>
      </c>
      <c r="D87" t="s">
        <v>354</v>
      </c>
    </row>
    <row r="88" spans="1:7" x14ac:dyDescent="0.25">
      <c r="A88"/>
      <c r="B88" s="27" t="s">
        <v>344</v>
      </c>
      <c r="C88" s="6" t="s">
        <v>353</v>
      </c>
      <c r="D88" t="s">
        <v>354</v>
      </c>
    </row>
    <row r="89" spans="1:7" x14ac:dyDescent="0.25">
      <c r="A89"/>
      <c r="B89" s="27" t="s">
        <v>355</v>
      </c>
      <c r="C89" s="6" t="s">
        <v>353</v>
      </c>
      <c r="D89" t="s">
        <v>354</v>
      </c>
    </row>
    <row r="90" spans="1:7" x14ac:dyDescent="0.25">
      <c r="A90"/>
      <c r="B90" s="27" t="s">
        <v>345</v>
      </c>
      <c r="C90" s="6" t="s">
        <v>213</v>
      </c>
    </row>
    <row r="91" spans="1:7" x14ac:dyDescent="0.25">
      <c r="A91"/>
      <c r="B91" s="27" t="s">
        <v>346</v>
      </c>
      <c r="C91" s="6" t="s">
        <v>150</v>
      </c>
    </row>
    <row r="92" spans="1:7" x14ac:dyDescent="0.25">
      <c r="A92"/>
      <c r="B92" s="6" t="s">
        <v>345</v>
      </c>
      <c r="C92" s="6" t="s">
        <v>213</v>
      </c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t="s">
        <v>356</v>
      </c>
    </row>
    <row r="97" spans="1:3" x14ac:dyDescent="0.25">
      <c r="A97" s="7" t="s">
        <v>29</v>
      </c>
      <c r="B97" t="s">
        <v>357</v>
      </c>
    </row>
    <row r="98" spans="1:3" x14ac:dyDescent="0.25">
      <c r="A98" s="7" t="s">
        <v>42</v>
      </c>
      <c r="B98" t="s">
        <v>358</v>
      </c>
    </row>
    <row r="99" spans="1:3" x14ac:dyDescent="0.25">
      <c r="A99" s="7" t="s">
        <v>36</v>
      </c>
      <c r="B99" t="s">
        <v>359</v>
      </c>
    </row>
    <row r="100" spans="1:3" x14ac:dyDescent="0.25">
      <c r="A100" s="7" t="s">
        <v>45</v>
      </c>
      <c r="B100" t="s">
        <v>158</v>
      </c>
    </row>
    <row r="101" spans="1:3" x14ac:dyDescent="0.25">
      <c r="A101" s="7" t="s">
        <v>46</v>
      </c>
      <c r="B101" t="s">
        <v>158</v>
      </c>
    </row>
    <row r="102" spans="1:3" x14ac:dyDescent="0.25">
      <c r="A102" s="7" t="s">
        <v>43</v>
      </c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 t="s">
        <v>360</v>
      </c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10.37</v>
      </c>
      <c r="C111" s="45">
        <v>5</v>
      </c>
    </row>
    <row r="112" spans="1:3" ht="15.75" x14ac:dyDescent="0.25">
      <c r="A112" s="42"/>
      <c r="B112" s="45">
        <v>11.43</v>
      </c>
      <c r="C112" s="45">
        <v>5</v>
      </c>
    </row>
    <row r="113" spans="1:3" ht="15.75" x14ac:dyDescent="0.25">
      <c r="A113" s="42"/>
      <c r="B113" s="45">
        <v>10.37</v>
      </c>
      <c r="C113" s="45">
        <v>5</v>
      </c>
    </row>
    <row r="114" spans="1:3" ht="15.75" x14ac:dyDescent="0.25">
      <c r="A114" s="42"/>
      <c r="B114" s="45">
        <v>10.55</v>
      </c>
      <c r="C114" s="45">
        <v>5</v>
      </c>
    </row>
    <row r="115" spans="1:3" ht="15.75" x14ac:dyDescent="0.25">
      <c r="A115" s="42"/>
      <c r="B115" s="45">
        <v>10.55</v>
      </c>
      <c r="C115" s="45">
        <v>5</v>
      </c>
    </row>
    <row r="116" spans="1:3" ht="15.75" x14ac:dyDescent="0.25">
      <c r="A116" s="42"/>
      <c r="B116" s="45">
        <v>10.37</v>
      </c>
      <c r="C116" s="45">
        <v>5</v>
      </c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>
        <v>5</v>
      </c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10.55</v>
      </c>
      <c r="C124" s="45">
        <v>1</v>
      </c>
    </row>
    <row r="125" spans="1:3" ht="15.75" x14ac:dyDescent="0.25">
      <c r="A125" s="42"/>
      <c r="B125" s="45">
        <v>11.43</v>
      </c>
      <c r="C125" s="45">
        <v>1</v>
      </c>
    </row>
    <row r="126" spans="1:3" ht="15.75" x14ac:dyDescent="0.25">
      <c r="A126" s="42"/>
      <c r="B126" s="45">
        <v>10.37</v>
      </c>
      <c r="C126" s="45">
        <v>5</v>
      </c>
    </row>
    <row r="127" spans="1:3" ht="15.75" x14ac:dyDescent="0.25">
      <c r="A127" s="42"/>
      <c r="B127" s="45">
        <v>10.56</v>
      </c>
      <c r="C127" s="45">
        <v>1</v>
      </c>
    </row>
    <row r="128" spans="1:3" ht="15.75" x14ac:dyDescent="0.25">
      <c r="A128" s="42"/>
      <c r="B128" s="45">
        <v>11.55</v>
      </c>
      <c r="C128" s="45">
        <v>1</v>
      </c>
    </row>
    <row r="129" spans="1:7" ht="15.75" x14ac:dyDescent="0.25">
      <c r="A129" s="42"/>
      <c r="B129" s="45">
        <v>10.5</v>
      </c>
      <c r="C129" s="45">
        <v>1</v>
      </c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>
        <v>1.7</v>
      </c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>
        <v>11.03</v>
      </c>
      <c r="C140" s="6">
        <v>9</v>
      </c>
      <c r="D140" s="6">
        <v>62</v>
      </c>
      <c r="E140" s="6"/>
    </row>
    <row r="141" spans="1:7" x14ac:dyDescent="0.25">
      <c r="A141"/>
      <c r="B141" s="27">
        <v>11.05</v>
      </c>
      <c r="C141" s="6">
        <v>10</v>
      </c>
      <c r="D141" s="6">
        <v>62</v>
      </c>
      <c r="E141" s="6"/>
    </row>
    <row r="142" spans="1:7" x14ac:dyDescent="0.25">
      <c r="A142"/>
      <c r="B142" s="27">
        <v>11.21</v>
      </c>
      <c r="C142" s="6">
        <v>26</v>
      </c>
      <c r="D142" s="6">
        <v>60</v>
      </c>
      <c r="E142" s="6"/>
    </row>
    <row r="143" spans="1:7" x14ac:dyDescent="0.25">
      <c r="A143"/>
      <c r="B143" s="27">
        <v>11.13</v>
      </c>
      <c r="C143" s="6">
        <v>12</v>
      </c>
      <c r="D143" s="6">
        <v>60</v>
      </c>
      <c r="E143" s="6"/>
    </row>
    <row r="144" spans="1:7" x14ac:dyDescent="0.25">
      <c r="A144"/>
      <c r="B144" s="27">
        <v>11.14</v>
      </c>
      <c r="C144" s="6">
        <v>3.6</v>
      </c>
      <c r="D144" s="6">
        <v>67</v>
      </c>
      <c r="E144" s="6"/>
    </row>
    <row r="145" spans="1:7" x14ac:dyDescent="0.25">
      <c r="A145"/>
      <c r="B145" s="27">
        <v>10.4</v>
      </c>
      <c r="C145" s="6">
        <v>9</v>
      </c>
      <c r="D145" s="6">
        <v>62</v>
      </c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/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 t="s">
        <v>361</v>
      </c>
      <c r="C151" s="6">
        <v>2</v>
      </c>
    </row>
    <row r="152" spans="1:7" x14ac:dyDescent="0.25">
      <c r="A152" s="1"/>
      <c r="B152" s="6" t="s">
        <v>315</v>
      </c>
      <c r="C152" s="6">
        <v>6</v>
      </c>
    </row>
    <row r="153" spans="1:7" x14ac:dyDescent="0.25">
      <c r="A153" s="1"/>
      <c r="B153" s="6" t="s">
        <v>132</v>
      </c>
      <c r="C153" s="6">
        <v>4</v>
      </c>
    </row>
    <row r="154" spans="1:7" x14ac:dyDescent="0.25">
      <c r="A154" s="1"/>
      <c r="B154" s="6" t="s">
        <v>314</v>
      </c>
      <c r="C154" s="6">
        <v>4</v>
      </c>
    </row>
    <row r="155" spans="1:7" x14ac:dyDescent="0.25">
      <c r="A155" s="1"/>
      <c r="B155" s="6" t="s">
        <v>362</v>
      </c>
      <c r="C155" s="6">
        <v>1</v>
      </c>
    </row>
    <row r="156" spans="1:7" x14ac:dyDescent="0.25">
      <c r="A156" s="1"/>
      <c r="B156" s="6" t="s">
        <v>363</v>
      </c>
      <c r="C156" s="6">
        <v>1</v>
      </c>
    </row>
    <row r="157" spans="1:7" x14ac:dyDescent="0.25">
      <c r="A157"/>
      <c r="B157" s="6" t="s">
        <v>364</v>
      </c>
      <c r="C157" s="6">
        <v>1</v>
      </c>
    </row>
    <row r="158" spans="1:7" x14ac:dyDescent="0.25">
      <c r="A158"/>
      <c r="B158" s="6" t="s">
        <v>365</v>
      </c>
      <c r="C158" s="6">
        <v>1</v>
      </c>
    </row>
    <row r="159" spans="1:7" x14ac:dyDescent="0.25">
      <c r="A159"/>
      <c r="B159" s="6"/>
      <c r="C159" s="6"/>
    </row>
    <row r="161" spans="1:7" x14ac:dyDescent="0.25">
      <c r="A161" s="7" t="s">
        <v>93</v>
      </c>
      <c r="B161">
        <v>5</v>
      </c>
    </row>
    <row r="162" spans="1:7" x14ac:dyDescent="0.25">
      <c r="A162" s="7" t="s">
        <v>30</v>
      </c>
      <c r="B162" t="s">
        <v>289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>
        <v>11.32</v>
      </c>
      <c r="C166" s="6">
        <v>20</v>
      </c>
      <c r="D166" s="6">
        <v>4</v>
      </c>
      <c r="E166" s="6"/>
    </row>
    <row r="167" spans="1:7" x14ac:dyDescent="0.25">
      <c r="B167" s="27">
        <v>11.22</v>
      </c>
      <c r="C167" s="6">
        <v>22</v>
      </c>
      <c r="D167" s="6">
        <v>4</v>
      </c>
      <c r="E167" s="6">
        <v>45</v>
      </c>
    </row>
    <row r="168" spans="1:7" x14ac:dyDescent="0.25">
      <c r="B168" s="27">
        <v>11.03</v>
      </c>
      <c r="C168" s="6">
        <v>20</v>
      </c>
      <c r="D168" s="6">
        <v>0</v>
      </c>
      <c r="E168" s="6"/>
    </row>
    <row r="169" spans="1:7" x14ac:dyDescent="0.25">
      <c r="B169" s="27">
        <v>11.32</v>
      </c>
      <c r="C169" s="6">
        <v>20</v>
      </c>
      <c r="D169" s="6">
        <v>4</v>
      </c>
      <c r="E169" s="6"/>
    </row>
    <row r="170" spans="1:7" x14ac:dyDescent="0.25">
      <c r="B170" s="27">
        <v>11.22</v>
      </c>
      <c r="C170" s="6">
        <v>22</v>
      </c>
      <c r="D170" s="6">
        <v>4</v>
      </c>
      <c r="E170" s="6"/>
    </row>
    <row r="171" spans="1:7" x14ac:dyDescent="0.25">
      <c r="B171" s="27">
        <v>11.45</v>
      </c>
      <c r="C171" s="6">
        <v>18</v>
      </c>
      <c r="D171" s="6">
        <v>4</v>
      </c>
      <c r="E171" s="6"/>
    </row>
    <row r="172" spans="1:7" x14ac:dyDescent="0.25">
      <c r="B172" s="6">
        <v>10.4</v>
      </c>
      <c r="C172" s="6">
        <v>20</v>
      </c>
      <c r="D172" s="6">
        <v>4</v>
      </c>
      <c r="E172" s="6"/>
    </row>
    <row r="173" spans="1:7" x14ac:dyDescent="0.25">
      <c r="B173" s="10"/>
      <c r="C173" s="8" t="s">
        <v>53</v>
      </c>
      <c r="D173" s="6">
        <f>AVERAGE(D166:D172)</f>
        <v>3.4285714285714284</v>
      </c>
      <c r="E173" s="6">
        <f>AVERAGE(E166:E172)</f>
        <v>45</v>
      </c>
    </row>
    <row r="174" spans="1:7" x14ac:dyDescent="0.25">
      <c r="A174" s="41" t="s">
        <v>32</v>
      </c>
      <c r="B174" s="10" t="s">
        <v>245</v>
      </c>
      <c r="C174" s="10"/>
      <c r="D174" s="10"/>
      <c r="E174" s="10"/>
    </row>
    <row r="175" spans="1:7" x14ac:dyDescent="0.25">
      <c r="A175" s="10" t="s">
        <v>54</v>
      </c>
      <c r="B175" t="s">
        <v>245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>
        <v>11.35</v>
      </c>
      <c r="C178" s="6">
        <v>7</v>
      </c>
    </row>
    <row r="179" spans="1:7" x14ac:dyDescent="0.25">
      <c r="B179" s="27">
        <v>11.18</v>
      </c>
      <c r="C179" s="6">
        <v>7</v>
      </c>
    </row>
    <row r="180" spans="1:7" x14ac:dyDescent="0.25">
      <c r="B180" s="27">
        <v>10.59</v>
      </c>
      <c r="C180" s="6">
        <v>7</v>
      </c>
    </row>
    <row r="181" spans="1:7" x14ac:dyDescent="0.25">
      <c r="B181" s="27">
        <v>11.35</v>
      </c>
      <c r="C181" s="6">
        <v>7</v>
      </c>
    </row>
    <row r="182" spans="1:7" x14ac:dyDescent="0.25">
      <c r="B182" s="27">
        <v>11.18</v>
      </c>
      <c r="C182" s="6">
        <v>7</v>
      </c>
    </row>
    <row r="183" spans="1:7" x14ac:dyDescent="0.25">
      <c r="B183" s="27">
        <v>11.45</v>
      </c>
      <c r="C183" s="6">
        <v>7</v>
      </c>
    </row>
    <row r="184" spans="1:7" x14ac:dyDescent="0.25">
      <c r="B184" s="6">
        <v>11.4</v>
      </c>
      <c r="C184" s="6">
        <v>7</v>
      </c>
    </row>
    <row r="185" spans="1:7" x14ac:dyDescent="0.25">
      <c r="B185" s="8" t="s">
        <v>41</v>
      </c>
      <c r="C185" s="6">
        <v>7</v>
      </c>
    </row>
    <row r="186" spans="1:7" x14ac:dyDescent="0.25">
      <c r="A186" s="41" t="s">
        <v>33</v>
      </c>
      <c r="B186" s="10" t="s">
        <v>366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2"/>
  <sheetViews>
    <sheetView workbookViewId="0">
      <selection activeCell="B6" sqref="B6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257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258</v>
      </c>
      <c r="C4" s="4"/>
    </row>
    <row r="5" spans="1:4" x14ac:dyDescent="0.25">
      <c r="A5" s="7" t="s">
        <v>17</v>
      </c>
      <c r="B5" s="1" t="s">
        <v>62</v>
      </c>
      <c r="C5" s="4"/>
    </row>
    <row r="6" spans="1:4" x14ac:dyDescent="0.25">
      <c r="A6" s="7" t="s">
        <v>18</v>
      </c>
      <c r="B6" s="1" t="s">
        <v>259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 t="s">
        <v>260</v>
      </c>
      <c r="D10" s="2"/>
    </row>
    <row r="11" spans="1:4" x14ac:dyDescent="0.25">
      <c r="A11" s="17"/>
      <c r="B11" s="6" t="s">
        <v>78</v>
      </c>
      <c r="C11" s="21">
        <v>75.599999999999994</v>
      </c>
      <c r="D11" s="2"/>
    </row>
    <row r="12" spans="1:4" x14ac:dyDescent="0.25">
      <c r="A12" s="17"/>
      <c r="B12" s="6" t="s">
        <v>52</v>
      </c>
      <c r="C12" s="49">
        <v>0.1</v>
      </c>
      <c r="D12" s="2"/>
    </row>
    <row r="13" spans="1:4" x14ac:dyDescent="0.25">
      <c r="A13" s="17"/>
      <c r="B13" s="6" t="s">
        <v>103</v>
      </c>
      <c r="C13" s="50">
        <v>5</v>
      </c>
      <c r="D13" s="2"/>
    </row>
    <row r="14" spans="1:4" x14ac:dyDescent="0.25">
      <c r="A14" s="17"/>
      <c r="B14" s="6" t="s">
        <v>104</v>
      </c>
      <c r="C14" s="50">
        <v>2</v>
      </c>
      <c r="D14" s="2"/>
    </row>
    <row r="15" spans="1:4" x14ac:dyDescent="0.25">
      <c r="A15" s="17"/>
      <c r="B15" s="6" t="s">
        <v>79</v>
      </c>
      <c r="C15" s="21">
        <v>62</v>
      </c>
      <c r="D15" s="2"/>
    </row>
    <row r="16" spans="1:4" x14ac:dyDescent="0.25">
      <c r="A16" s="17"/>
      <c r="B16" s="6" t="s">
        <v>80</v>
      </c>
      <c r="C16" s="21" t="s">
        <v>261</v>
      </c>
      <c r="D16" s="2"/>
    </row>
    <row r="17" spans="1:7" x14ac:dyDescent="0.25">
      <c r="A17" s="17"/>
      <c r="B17" s="6" t="s">
        <v>81</v>
      </c>
      <c r="C17" s="21">
        <v>6</v>
      </c>
      <c r="D17" s="2"/>
    </row>
    <row r="18" spans="1:7" x14ac:dyDescent="0.25">
      <c r="A18" s="17"/>
      <c r="B18" s="6" t="s">
        <v>82</v>
      </c>
      <c r="C18" s="21">
        <v>5</v>
      </c>
      <c r="D18" s="2"/>
    </row>
    <row r="19" spans="1:7" x14ac:dyDescent="0.25">
      <c r="A19" s="17"/>
      <c r="B19" s="6" t="s">
        <v>105</v>
      </c>
      <c r="C19" s="21"/>
      <c r="D19" s="2"/>
    </row>
    <row r="20" spans="1:7" x14ac:dyDescent="0.25">
      <c r="A20" s="17"/>
      <c r="B20" s="6" t="s">
        <v>7</v>
      </c>
      <c r="C20" s="21">
        <v>7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41" t="s">
        <v>47</v>
      </c>
    </row>
    <row r="27" spans="1:7" x14ac:dyDescent="0.25">
      <c r="A27"/>
      <c r="B27" s="4"/>
      <c r="F27" s="41" t="s">
        <v>47</v>
      </c>
    </row>
    <row r="28" spans="1:7" x14ac:dyDescent="0.25">
      <c r="A28" s="26" t="s">
        <v>48</v>
      </c>
      <c r="F28" s="41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7" x14ac:dyDescent="0.25">
      <c r="A30" s="40"/>
      <c r="B30" s="27">
        <v>0.4381944444444445</v>
      </c>
      <c r="C30" s="6" t="s">
        <v>262</v>
      </c>
      <c r="D30" s="6" t="s">
        <v>263</v>
      </c>
      <c r="E30" s="6">
        <v>22.15</v>
      </c>
      <c r="F30" s="6" t="s">
        <v>196</v>
      </c>
      <c r="G30" s="40"/>
    </row>
    <row r="31" spans="1:7" x14ac:dyDescent="0.25">
      <c r="A31" s="40"/>
      <c r="B31" s="27">
        <v>0.45069444444444445</v>
      </c>
      <c r="C31" s="6" t="s">
        <v>264</v>
      </c>
      <c r="D31" s="6" t="s">
        <v>265</v>
      </c>
      <c r="E31" s="6">
        <v>16</v>
      </c>
      <c r="F31" s="6" t="s">
        <v>266</v>
      </c>
      <c r="G31" s="40" t="s">
        <v>196</v>
      </c>
    </row>
    <row r="32" spans="1:7" x14ac:dyDescent="0.25">
      <c r="A32" s="40"/>
      <c r="B32" s="27">
        <v>0.46875</v>
      </c>
      <c r="C32" s="6" t="s">
        <v>267</v>
      </c>
      <c r="D32" s="6" t="s">
        <v>193</v>
      </c>
      <c r="E32" s="6">
        <v>9.25</v>
      </c>
      <c r="F32" s="6" t="s">
        <v>268</v>
      </c>
      <c r="G32" s="40"/>
    </row>
    <row r="33" spans="1:8" x14ac:dyDescent="0.25">
      <c r="A33" s="40"/>
      <c r="B33" s="27">
        <v>0.46249999999999997</v>
      </c>
      <c r="C33" s="6" t="s">
        <v>269</v>
      </c>
      <c r="D33" s="6" t="s">
        <v>270</v>
      </c>
      <c r="E33" s="6">
        <v>14.25</v>
      </c>
      <c r="F33" s="6" t="s">
        <v>196</v>
      </c>
      <c r="G33" s="40"/>
    </row>
    <row r="34" spans="1:8" x14ac:dyDescent="0.25">
      <c r="A34" s="40"/>
      <c r="B34" s="27">
        <v>0.47916666666666669</v>
      </c>
      <c r="C34" s="6" t="s">
        <v>271</v>
      </c>
      <c r="D34" s="6" t="s">
        <v>264</v>
      </c>
      <c r="E34" s="6">
        <v>13.4</v>
      </c>
      <c r="F34" s="6" t="s">
        <v>272</v>
      </c>
      <c r="G34" s="40" t="s">
        <v>273</v>
      </c>
      <c r="H34" t="s">
        <v>272</v>
      </c>
    </row>
    <row r="35" spans="1:8" x14ac:dyDescent="0.25">
      <c r="A35" s="40"/>
      <c r="B35" s="27"/>
      <c r="C35" s="6"/>
      <c r="D35" s="6"/>
      <c r="E35" s="6"/>
      <c r="F35" s="6"/>
      <c r="G35" s="40"/>
    </row>
    <row r="36" spans="1:8" x14ac:dyDescent="0.25">
      <c r="A36" s="40"/>
      <c r="B36" s="6"/>
      <c r="C36" s="6"/>
      <c r="D36" s="6"/>
      <c r="E36" s="6"/>
      <c r="F36" s="6"/>
      <c r="G36" s="40"/>
    </row>
    <row r="37" spans="1:8" ht="15.75" x14ac:dyDescent="0.25">
      <c r="A37" s="28"/>
      <c r="B37" s="10"/>
      <c r="C37" s="10"/>
      <c r="D37" s="10"/>
      <c r="E37" s="10"/>
      <c r="F37" s="40"/>
      <c r="G37" s="40"/>
    </row>
    <row r="38" spans="1:8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8" ht="15.75" x14ac:dyDescent="0.25">
      <c r="A39" s="29"/>
      <c r="B39" s="19"/>
      <c r="C39" s="10"/>
      <c r="D39" s="10"/>
      <c r="E39" s="10"/>
      <c r="F39" s="40"/>
      <c r="G39" s="40"/>
    </row>
    <row r="40" spans="1:8" ht="15.75" x14ac:dyDescent="0.25">
      <c r="A40" s="29"/>
      <c r="B40" s="19"/>
      <c r="C40" s="10"/>
      <c r="D40" s="10"/>
      <c r="E40" s="10"/>
      <c r="F40" s="40"/>
      <c r="G40" s="40"/>
    </row>
    <row r="41" spans="1:8" ht="15.75" x14ac:dyDescent="0.25">
      <c r="A41" s="29"/>
      <c r="B41" s="19"/>
      <c r="C41" s="10"/>
      <c r="D41" s="10"/>
      <c r="E41" s="10"/>
      <c r="F41" s="40"/>
      <c r="G41" s="40"/>
    </row>
    <row r="42" spans="1:8" ht="15.75" x14ac:dyDescent="0.25">
      <c r="A42" s="29"/>
      <c r="B42" s="19"/>
      <c r="C42" s="10"/>
      <c r="D42" s="10"/>
      <c r="E42" s="10"/>
      <c r="F42" s="40"/>
      <c r="G42" s="40"/>
    </row>
    <row r="43" spans="1:8" ht="15.75" x14ac:dyDescent="0.25">
      <c r="A43" s="29"/>
      <c r="B43" s="20"/>
      <c r="C43" s="10"/>
      <c r="D43" s="10"/>
      <c r="E43" s="10"/>
      <c r="F43" s="40"/>
      <c r="G43" s="40"/>
    </row>
    <row r="44" spans="1:8" ht="15.75" x14ac:dyDescent="0.25">
      <c r="A44" s="29"/>
      <c r="B44" s="20"/>
      <c r="C44" s="10"/>
      <c r="D44" s="10"/>
      <c r="E44" s="10"/>
      <c r="F44" s="40"/>
      <c r="G44" s="40"/>
    </row>
    <row r="45" spans="1:8" ht="15.75" x14ac:dyDescent="0.25">
      <c r="A45" s="29"/>
      <c r="B45" s="20"/>
      <c r="C45" s="10"/>
      <c r="D45" s="10"/>
      <c r="E45" s="10"/>
      <c r="F45" s="40"/>
      <c r="G45" s="40"/>
    </row>
    <row r="46" spans="1:8" ht="15.75" x14ac:dyDescent="0.25">
      <c r="A46" s="29"/>
      <c r="B46" s="10"/>
      <c r="C46" s="10"/>
      <c r="D46" s="10"/>
      <c r="E46" s="10"/>
      <c r="F46" s="40"/>
      <c r="G46" s="40"/>
    </row>
    <row r="47" spans="1:8" x14ac:dyDescent="0.25">
      <c r="A47" s="26" t="s">
        <v>1</v>
      </c>
    </row>
    <row r="48" spans="1:8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40"/>
      <c r="B49" s="27">
        <v>0.43194444444444446</v>
      </c>
      <c r="C49" s="6">
        <v>74</v>
      </c>
      <c r="D49" s="6">
        <v>20</v>
      </c>
      <c r="E49" s="40"/>
      <c r="F49" s="40"/>
      <c r="G49" s="40"/>
    </row>
    <row r="50" spans="1:7" x14ac:dyDescent="0.25">
      <c r="A50" s="40"/>
      <c r="B50" s="27">
        <v>0.45902777777777781</v>
      </c>
      <c r="C50" s="6">
        <v>72</v>
      </c>
      <c r="D50" s="6">
        <v>22</v>
      </c>
      <c r="E50" s="40"/>
      <c r="F50" s="40"/>
      <c r="G50" s="40"/>
    </row>
    <row r="51" spans="1:7" x14ac:dyDescent="0.25">
      <c r="A51" s="40"/>
      <c r="B51" s="27">
        <v>0.4777777777777778</v>
      </c>
      <c r="C51" s="6">
        <v>78</v>
      </c>
      <c r="D51" s="6">
        <v>22</v>
      </c>
      <c r="E51" s="40"/>
      <c r="F51" s="40"/>
      <c r="G51" s="40"/>
    </row>
    <row r="52" spans="1:7" x14ac:dyDescent="0.25">
      <c r="A52" s="40"/>
      <c r="B52" s="27">
        <v>0.46527777777777773</v>
      </c>
      <c r="C52" s="6">
        <v>74</v>
      </c>
      <c r="D52" s="6">
        <v>24</v>
      </c>
      <c r="E52" s="40"/>
      <c r="F52" s="40"/>
      <c r="G52" s="40"/>
    </row>
    <row r="53" spans="1:7" x14ac:dyDescent="0.25">
      <c r="A53" s="40"/>
      <c r="B53" s="27">
        <v>0.4375</v>
      </c>
      <c r="C53" s="6">
        <v>80</v>
      </c>
      <c r="D53" s="6"/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>
        <v>0.43194444444444446</v>
      </c>
      <c r="C58" s="8" t="s">
        <v>203</v>
      </c>
      <c r="D58" t="s">
        <v>196</v>
      </c>
    </row>
    <row r="59" spans="1:7" x14ac:dyDescent="0.25">
      <c r="B59" s="27">
        <v>0.45902777777777781</v>
      </c>
      <c r="C59" s="8" t="s">
        <v>204</v>
      </c>
    </row>
    <row r="60" spans="1:7" x14ac:dyDescent="0.25">
      <c r="B60" s="27">
        <v>0.4777777777777778</v>
      </c>
      <c r="C60" s="8" t="s">
        <v>204</v>
      </c>
    </row>
    <row r="61" spans="1:7" x14ac:dyDescent="0.25">
      <c r="B61" s="27">
        <v>0.46527777777777773</v>
      </c>
      <c r="C61" s="8" t="s">
        <v>204</v>
      </c>
    </row>
    <row r="62" spans="1:7" x14ac:dyDescent="0.25">
      <c r="B62" s="27">
        <v>0.4375</v>
      </c>
      <c r="C62" s="8" t="s">
        <v>203</v>
      </c>
      <c r="D62" t="s">
        <v>196</v>
      </c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>
        <v>0.43194444444444446</v>
      </c>
      <c r="C67" s="6" t="s">
        <v>145</v>
      </c>
    </row>
    <row r="68" spans="1:7" x14ac:dyDescent="0.25">
      <c r="B68" s="27">
        <v>0.45902777777777781</v>
      </c>
      <c r="C68" s="6" t="s">
        <v>274</v>
      </c>
    </row>
    <row r="69" spans="1:7" x14ac:dyDescent="0.25">
      <c r="B69" s="27">
        <v>0.4777777777777778</v>
      </c>
      <c r="C69" s="6" t="s">
        <v>145</v>
      </c>
    </row>
    <row r="70" spans="1:7" x14ac:dyDescent="0.25">
      <c r="B70" s="27">
        <v>0.46527777777777773</v>
      </c>
      <c r="C70" s="6" t="s">
        <v>275</v>
      </c>
    </row>
    <row r="71" spans="1:7" x14ac:dyDescent="0.25">
      <c r="B71" s="27">
        <v>0.4375</v>
      </c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>
        <v>0.43194444444444446</v>
      </c>
      <c r="C76" s="6" t="s">
        <v>210</v>
      </c>
      <c r="D76" s="6">
        <v>1.5</v>
      </c>
      <c r="E76" s="51">
        <f>((2.09*D76)*60)/5280</f>
        <v>3.5624999999999997E-2</v>
      </c>
    </row>
    <row r="77" spans="1:7" x14ac:dyDescent="0.25">
      <c r="B77" s="27">
        <v>0.45902777777777781</v>
      </c>
      <c r="C77" s="6" t="s">
        <v>210</v>
      </c>
      <c r="D77" s="6">
        <v>1</v>
      </c>
      <c r="E77" s="51">
        <f t="shared" ref="E77:E80" si="0">((2.09*D77)*60)/5280</f>
        <v>2.3749999999999997E-2</v>
      </c>
    </row>
    <row r="78" spans="1:7" x14ac:dyDescent="0.25">
      <c r="B78" s="27">
        <v>0.4777777777777778</v>
      </c>
      <c r="C78" s="6" t="s">
        <v>212</v>
      </c>
      <c r="D78" s="6">
        <v>18</v>
      </c>
      <c r="E78" s="51">
        <f t="shared" si="0"/>
        <v>0.42749999999999999</v>
      </c>
    </row>
    <row r="79" spans="1:7" x14ac:dyDescent="0.25">
      <c r="B79" s="27">
        <v>0.46527777777777773</v>
      </c>
      <c r="C79" s="6" t="s">
        <v>276</v>
      </c>
      <c r="D79" s="6">
        <v>0</v>
      </c>
      <c r="E79" s="51">
        <f t="shared" si="0"/>
        <v>0</v>
      </c>
    </row>
    <row r="80" spans="1:7" x14ac:dyDescent="0.25">
      <c r="B80" s="27">
        <v>0.4375</v>
      </c>
      <c r="C80" s="6" t="s">
        <v>277</v>
      </c>
      <c r="D80" s="6">
        <v>0</v>
      </c>
      <c r="E80" s="51">
        <f t="shared" si="0"/>
        <v>0</v>
      </c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>
        <f>SUM(E76:E80)/5</f>
        <v>9.7375000000000003E-2</v>
      </c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>
        <v>0.43194444444444446</v>
      </c>
      <c r="C87" s="6" t="s">
        <v>213</v>
      </c>
    </row>
    <row r="88" spans="1:7" x14ac:dyDescent="0.25">
      <c r="A88"/>
      <c r="B88" s="27">
        <v>0.45902777777777781</v>
      </c>
      <c r="C88" s="6" t="s">
        <v>213</v>
      </c>
    </row>
    <row r="89" spans="1:7" x14ac:dyDescent="0.25">
      <c r="A89"/>
      <c r="B89" s="27">
        <v>0.4777777777777778</v>
      </c>
      <c r="C89" s="6" t="s">
        <v>278</v>
      </c>
    </row>
    <row r="90" spans="1:7" x14ac:dyDescent="0.25">
      <c r="A90"/>
      <c r="B90" s="27">
        <v>0.46527777777777773</v>
      </c>
      <c r="C90" s="6" t="s">
        <v>278</v>
      </c>
    </row>
    <row r="91" spans="1:7" x14ac:dyDescent="0.25">
      <c r="A91"/>
      <c r="B91" s="27">
        <v>0.4375</v>
      </c>
      <c r="C91" s="6" t="s">
        <v>213</v>
      </c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/>
    </row>
    <row r="97" spans="1:3" x14ac:dyDescent="0.25">
      <c r="A97" s="7" t="s">
        <v>29</v>
      </c>
      <c r="B97" s="4" t="s">
        <v>279</v>
      </c>
    </row>
    <row r="98" spans="1:3" x14ac:dyDescent="0.25">
      <c r="A98" s="7" t="s">
        <v>42</v>
      </c>
      <c r="B98" s="4"/>
    </row>
    <row r="99" spans="1:3" x14ac:dyDescent="0.25">
      <c r="A99" s="7" t="s">
        <v>36</v>
      </c>
      <c r="B99" s="4" t="s">
        <v>280</v>
      </c>
    </row>
    <row r="100" spans="1:3" x14ac:dyDescent="0.25">
      <c r="A100" s="7" t="s">
        <v>45</v>
      </c>
      <c r="B100" s="4"/>
    </row>
    <row r="101" spans="1:3" x14ac:dyDescent="0.25">
      <c r="A101" s="7" t="s">
        <v>46</v>
      </c>
      <c r="B101" s="4" t="s">
        <v>61</v>
      </c>
    </row>
    <row r="102" spans="1:3" x14ac:dyDescent="0.25">
      <c r="A102" s="7" t="s">
        <v>43</v>
      </c>
      <c r="B102" s="4"/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 t="s">
        <v>281</v>
      </c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0.42708333333333331</v>
      </c>
      <c r="C111" s="45">
        <v>5</v>
      </c>
    </row>
    <row r="112" spans="1:3" ht="15.75" x14ac:dyDescent="0.25">
      <c r="A112" s="42"/>
      <c r="B112" s="66">
        <v>0.44444444444444442</v>
      </c>
      <c r="C112" s="45">
        <v>5</v>
      </c>
    </row>
    <row r="113" spans="1:3" ht="15.75" x14ac:dyDescent="0.25">
      <c r="A113" s="42"/>
      <c r="B113" s="66">
        <v>0.47361111111111115</v>
      </c>
      <c r="C113" s="45">
        <v>5</v>
      </c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>
        <v>5</v>
      </c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0.4375</v>
      </c>
      <c r="C124" s="45">
        <v>0</v>
      </c>
    </row>
    <row r="125" spans="1:3" ht="15.75" x14ac:dyDescent="0.25">
      <c r="A125" s="42"/>
      <c r="B125" s="66">
        <v>0.44722222222222219</v>
      </c>
      <c r="C125" s="45">
        <v>1</v>
      </c>
    </row>
    <row r="126" spans="1:3" ht="15.75" x14ac:dyDescent="0.25">
      <c r="A126" s="42"/>
      <c r="B126" s="66">
        <v>0.47361111111111115</v>
      </c>
      <c r="C126" s="45">
        <v>4</v>
      </c>
    </row>
    <row r="127" spans="1:3" ht="15.75" x14ac:dyDescent="0.25">
      <c r="A127" s="42"/>
      <c r="B127" s="45"/>
      <c r="C127" s="45">
        <v>2</v>
      </c>
    </row>
    <row r="128" spans="1:3" ht="15.75" x14ac:dyDescent="0.25">
      <c r="A128" s="42"/>
      <c r="B128" s="45"/>
      <c r="C128" s="45">
        <v>0</v>
      </c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>
        <v>1.4</v>
      </c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>
        <v>0.4375</v>
      </c>
      <c r="C140" s="6" t="s">
        <v>282</v>
      </c>
      <c r="D140" s="6">
        <v>62</v>
      </c>
      <c r="E140" s="6"/>
    </row>
    <row r="141" spans="1:7" x14ac:dyDescent="0.25">
      <c r="A141"/>
      <c r="B141" s="27"/>
      <c r="C141" s="6"/>
      <c r="D141" s="6"/>
      <c r="E141" s="6"/>
    </row>
    <row r="142" spans="1:7" x14ac:dyDescent="0.25">
      <c r="A142"/>
      <c r="B142" s="27"/>
      <c r="C142" s="6"/>
      <c r="D142" s="6"/>
      <c r="E142" s="6"/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/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 t="s">
        <v>287</v>
      </c>
      <c r="C151">
        <v>1</v>
      </c>
    </row>
    <row r="152" spans="1:7" x14ac:dyDescent="0.25">
      <c r="A152" s="1"/>
      <c r="B152" s="6" t="s">
        <v>283</v>
      </c>
      <c r="C152" s="6">
        <v>1</v>
      </c>
    </row>
    <row r="153" spans="1:7" x14ac:dyDescent="0.25">
      <c r="A153" s="1"/>
      <c r="B153" s="6" t="s">
        <v>284</v>
      </c>
      <c r="C153" s="6">
        <v>4</v>
      </c>
    </row>
    <row r="154" spans="1:7" x14ac:dyDescent="0.25">
      <c r="A154" s="1"/>
      <c r="B154" s="6" t="s">
        <v>288</v>
      </c>
      <c r="C154">
        <v>1</v>
      </c>
    </row>
    <row r="155" spans="1:7" x14ac:dyDescent="0.25">
      <c r="A155" s="1"/>
      <c r="B155" s="6" t="s">
        <v>286</v>
      </c>
      <c r="C155" s="6">
        <v>1</v>
      </c>
    </row>
    <row r="156" spans="1:7" x14ac:dyDescent="0.25">
      <c r="A156" s="1"/>
      <c r="B156" s="6" t="s">
        <v>314</v>
      </c>
      <c r="C156" s="6">
        <v>4</v>
      </c>
    </row>
    <row r="157" spans="1:7" x14ac:dyDescent="0.25">
      <c r="A157"/>
      <c r="B157" s="6"/>
      <c r="C157" s="6"/>
    </row>
    <row r="158" spans="1:7" x14ac:dyDescent="0.25">
      <c r="A158"/>
      <c r="B158" s="6"/>
      <c r="C158" s="6"/>
    </row>
    <row r="159" spans="1:7" x14ac:dyDescent="0.25">
      <c r="A159"/>
      <c r="B159" s="6"/>
      <c r="C159" s="6"/>
    </row>
    <row r="161" spans="1:7" x14ac:dyDescent="0.25">
      <c r="A161" s="7" t="s">
        <v>93</v>
      </c>
      <c r="B161">
        <v>6</v>
      </c>
    </row>
    <row r="162" spans="1:7" x14ac:dyDescent="0.25">
      <c r="A162" s="7" t="s">
        <v>30</v>
      </c>
      <c r="B162" t="s">
        <v>289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>
        <v>0.46875</v>
      </c>
      <c r="C166" s="6">
        <v>20</v>
      </c>
      <c r="D166" s="6">
        <v>7</v>
      </c>
      <c r="E166" s="6"/>
    </row>
    <row r="167" spans="1:7" x14ac:dyDescent="0.25">
      <c r="B167" s="27">
        <v>0.4513888888888889</v>
      </c>
      <c r="C167" s="6">
        <v>20</v>
      </c>
      <c r="D167" s="6">
        <v>4</v>
      </c>
      <c r="E167" s="6"/>
    </row>
    <row r="168" spans="1:7" x14ac:dyDescent="0.25">
      <c r="B168" s="27">
        <v>0.4597222222222222</v>
      </c>
      <c r="C168" s="6">
        <v>20</v>
      </c>
      <c r="D168" s="6">
        <v>5</v>
      </c>
      <c r="E168" s="6">
        <v>55</v>
      </c>
    </row>
    <row r="169" spans="1:7" x14ac:dyDescent="0.25">
      <c r="B169" s="27">
        <v>0.44444444444444442</v>
      </c>
      <c r="C169" s="6">
        <v>19</v>
      </c>
      <c r="D169" s="6">
        <v>7</v>
      </c>
      <c r="E169" s="6">
        <v>75</v>
      </c>
    </row>
    <row r="170" spans="1:7" x14ac:dyDescent="0.25">
      <c r="B170" s="27">
        <v>0.47638888888888892</v>
      </c>
      <c r="C170" s="6">
        <v>20</v>
      </c>
      <c r="D170" s="6">
        <v>4</v>
      </c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>
        <f>AVERAGE(D166:D172)</f>
        <v>5.4</v>
      </c>
      <c r="E173" s="6">
        <f>AVERAGE(E166:E172)</f>
        <v>65</v>
      </c>
    </row>
    <row r="174" spans="1:7" x14ac:dyDescent="0.25">
      <c r="A174" s="41" t="s">
        <v>32</v>
      </c>
      <c r="B174" s="10" t="s">
        <v>112</v>
      </c>
      <c r="C174" s="10"/>
      <c r="D174" s="10"/>
      <c r="E174" s="10"/>
    </row>
    <row r="175" spans="1:7" x14ac:dyDescent="0.25">
      <c r="A175" s="10" t="s">
        <v>54</v>
      </c>
      <c r="B175" t="s">
        <v>94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>
        <v>0.47361111111111115</v>
      </c>
      <c r="C178" s="6">
        <v>7</v>
      </c>
    </row>
    <row r="179" spans="1:7" x14ac:dyDescent="0.25">
      <c r="B179" s="27">
        <v>0.4513888888888889</v>
      </c>
      <c r="C179" s="6">
        <v>7.8</v>
      </c>
    </row>
    <row r="180" spans="1:7" x14ac:dyDescent="0.25">
      <c r="B180" s="27">
        <v>0.46180555555555558</v>
      </c>
      <c r="C180" s="6">
        <v>7</v>
      </c>
    </row>
    <row r="181" spans="1:7" x14ac:dyDescent="0.25">
      <c r="B181" s="27"/>
      <c r="C181" s="6">
        <v>7</v>
      </c>
    </row>
    <row r="182" spans="1:7" x14ac:dyDescent="0.25">
      <c r="B182" s="27"/>
      <c r="C182" s="6">
        <v>7</v>
      </c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>
        <v>7.16</v>
      </c>
    </row>
    <row r="186" spans="1:7" x14ac:dyDescent="0.25">
      <c r="A186" s="41" t="s">
        <v>33</v>
      </c>
      <c r="B186" s="10" t="s">
        <v>112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B6" sqref="B6"/>
    </sheetView>
  </sheetViews>
  <sheetFormatPr defaultRowHeight="15" x14ac:dyDescent="0.25"/>
  <cols>
    <col min="1" max="1" width="46" style="39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97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98</v>
      </c>
      <c r="C4" s="4"/>
    </row>
    <row r="5" spans="1:4" x14ac:dyDescent="0.25">
      <c r="A5" s="7" t="s">
        <v>17</v>
      </c>
      <c r="B5" s="1" t="s">
        <v>65</v>
      </c>
      <c r="C5" s="4"/>
    </row>
    <row r="6" spans="1:4" x14ac:dyDescent="0.25">
      <c r="A6" s="7" t="s">
        <v>18</v>
      </c>
      <c r="B6" s="1" t="s">
        <v>136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>
        <v>38.5</v>
      </c>
      <c r="D10" s="2"/>
    </row>
    <row r="11" spans="1:4" x14ac:dyDescent="0.25">
      <c r="A11" s="17"/>
      <c r="B11" s="6" t="s">
        <v>78</v>
      </c>
      <c r="C11" s="21">
        <v>74</v>
      </c>
      <c r="D11" s="2"/>
    </row>
    <row r="12" spans="1:4" x14ac:dyDescent="0.25">
      <c r="A12" s="17"/>
      <c r="B12" s="6" t="s">
        <v>52</v>
      </c>
      <c r="C12" s="49">
        <f>((2.08*18)*60)/5280</f>
        <v>0.42545454545454536</v>
      </c>
      <c r="D12" s="2"/>
    </row>
    <row r="13" spans="1:4" x14ac:dyDescent="0.25">
      <c r="A13" s="17"/>
      <c r="B13" s="6" t="s">
        <v>103</v>
      </c>
      <c r="C13" s="50">
        <v>2.5</v>
      </c>
      <c r="D13" s="2"/>
    </row>
    <row r="14" spans="1:4" x14ac:dyDescent="0.25">
      <c r="A14" s="17"/>
      <c r="B14" s="6" t="s">
        <v>104</v>
      </c>
      <c r="C14" s="50">
        <v>2</v>
      </c>
      <c r="D14" s="2"/>
    </row>
    <row r="15" spans="1:4" x14ac:dyDescent="0.25">
      <c r="A15" s="17"/>
      <c r="B15" s="6" t="s">
        <v>79</v>
      </c>
      <c r="C15" s="21">
        <v>62</v>
      </c>
      <c r="D15" s="2"/>
    </row>
    <row r="16" spans="1:4" x14ac:dyDescent="0.25">
      <c r="A16" s="17"/>
      <c r="B16" s="6" t="s">
        <v>80</v>
      </c>
      <c r="C16" s="21" t="s">
        <v>137</v>
      </c>
      <c r="D16" s="2"/>
    </row>
    <row r="17" spans="1:7" x14ac:dyDescent="0.25">
      <c r="A17" s="17"/>
      <c r="B17" s="6" t="s">
        <v>81</v>
      </c>
      <c r="C17" s="21">
        <v>9</v>
      </c>
      <c r="D17" s="2"/>
    </row>
    <row r="18" spans="1:7" x14ac:dyDescent="0.25">
      <c r="A18" s="17"/>
      <c r="B18" s="6" t="s">
        <v>82</v>
      </c>
      <c r="C18" s="21">
        <v>8</v>
      </c>
      <c r="D18" s="2"/>
    </row>
    <row r="19" spans="1:7" x14ac:dyDescent="0.25">
      <c r="A19" s="17"/>
      <c r="B19" s="6" t="s">
        <v>105</v>
      </c>
      <c r="C19" s="21">
        <v>85</v>
      </c>
      <c r="D19" s="2"/>
    </row>
    <row r="20" spans="1:7" x14ac:dyDescent="0.25">
      <c r="A20" s="17"/>
      <c r="B20" s="6" t="s">
        <v>7</v>
      </c>
      <c r="C20" s="21">
        <v>7.5</v>
      </c>
      <c r="D20" s="2"/>
    </row>
    <row r="21" spans="1:7" x14ac:dyDescent="0.25">
      <c r="A21" s="17"/>
      <c r="B21" s="11" t="s">
        <v>26</v>
      </c>
      <c r="C21" s="11" t="s">
        <v>390</v>
      </c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39" t="s">
        <v>47</v>
      </c>
    </row>
    <row r="27" spans="1:7" x14ac:dyDescent="0.25">
      <c r="A27"/>
      <c r="B27" s="4"/>
      <c r="F27" s="39" t="s">
        <v>47</v>
      </c>
    </row>
    <row r="28" spans="1:7" x14ac:dyDescent="0.25">
      <c r="A28" s="26" t="s">
        <v>48</v>
      </c>
      <c r="F28" s="39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39"/>
    </row>
    <row r="30" spans="1:7" x14ac:dyDescent="0.25">
      <c r="A30" s="38"/>
      <c r="B30" s="27"/>
      <c r="C30" s="6"/>
      <c r="D30" s="6"/>
      <c r="E30" s="6"/>
      <c r="F30" s="6"/>
      <c r="G30" s="38"/>
    </row>
    <row r="31" spans="1:7" x14ac:dyDescent="0.25">
      <c r="A31" s="38"/>
      <c r="B31" s="27"/>
      <c r="C31" s="6"/>
      <c r="D31" s="6"/>
      <c r="E31" s="6"/>
      <c r="F31" s="6"/>
      <c r="G31" s="38"/>
    </row>
    <row r="32" spans="1:7" x14ac:dyDescent="0.25">
      <c r="A32" s="38"/>
      <c r="B32" s="27"/>
      <c r="C32" s="6"/>
      <c r="D32" s="6"/>
      <c r="E32" s="6"/>
      <c r="F32" s="6"/>
      <c r="G32" s="38"/>
    </row>
    <row r="33" spans="1:7" x14ac:dyDescent="0.25">
      <c r="A33" s="38"/>
      <c r="B33" s="27"/>
      <c r="C33" s="6"/>
      <c r="D33" s="6"/>
      <c r="E33" s="6"/>
      <c r="F33" s="6"/>
      <c r="G33" s="38"/>
    </row>
    <row r="34" spans="1:7" x14ac:dyDescent="0.25">
      <c r="A34" s="38"/>
      <c r="B34" s="27"/>
      <c r="C34" s="6"/>
      <c r="D34" s="6"/>
      <c r="E34" s="6"/>
      <c r="F34" s="6"/>
      <c r="G34" s="38"/>
    </row>
    <row r="35" spans="1:7" x14ac:dyDescent="0.25">
      <c r="A35" s="38"/>
      <c r="B35" s="27"/>
      <c r="C35" s="6"/>
      <c r="D35" s="6"/>
      <c r="E35" s="6"/>
      <c r="F35" s="6"/>
      <c r="G35" s="38"/>
    </row>
    <row r="36" spans="1:7" x14ac:dyDescent="0.25">
      <c r="A36" s="38"/>
      <c r="B36" s="6"/>
      <c r="C36" s="6"/>
      <c r="D36" s="6"/>
      <c r="E36" s="6"/>
      <c r="F36" s="6"/>
      <c r="G36" s="38"/>
    </row>
    <row r="37" spans="1:7" ht="15.75" x14ac:dyDescent="0.25">
      <c r="A37" s="28"/>
      <c r="B37" s="10"/>
      <c r="C37" s="10"/>
      <c r="D37" s="10"/>
      <c r="E37" s="10"/>
      <c r="F37" s="38"/>
      <c r="G37" s="38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38"/>
      <c r="G38" s="38"/>
    </row>
    <row r="39" spans="1:7" ht="15.75" x14ac:dyDescent="0.25">
      <c r="A39" s="29"/>
      <c r="B39" s="19"/>
      <c r="C39" s="10"/>
      <c r="D39" s="10"/>
      <c r="E39" s="10"/>
      <c r="F39" s="38"/>
      <c r="G39" s="38"/>
    </row>
    <row r="40" spans="1:7" ht="15.75" x14ac:dyDescent="0.25">
      <c r="A40" s="29"/>
      <c r="B40" s="19"/>
      <c r="C40" s="10"/>
      <c r="D40" s="10"/>
      <c r="E40" s="10"/>
      <c r="F40" s="38"/>
      <c r="G40" s="38"/>
    </row>
    <row r="41" spans="1:7" ht="15.75" x14ac:dyDescent="0.25">
      <c r="A41" s="29"/>
      <c r="B41" s="19"/>
      <c r="C41" s="10"/>
      <c r="D41" s="10"/>
      <c r="E41" s="10"/>
      <c r="F41" s="38"/>
      <c r="G41" s="38"/>
    </row>
    <row r="42" spans="1:7" ht="15.75" x14ac:dyDescent="0.25">
      <c r="A42" s="29"/>
      <c r="B42" s="19"/>
      <c r="C42" s="10"/>
      <c r="D42" s="10"/>
      <c r="E42" s="10"/>
      <c r="F42" s="38"/>
      <c r="G42" s="38"/>
    </row>
    <row r="43" spans="1:7" ht="15.75" x14ac:dyDescent="0.25">
      <c r="A43" s="29"/>
      <c r="B43" s="20"/>
      <c r="C43" s="10"/>
      <c r="D43" s="10"/>
      <c r="E43" s="10"/>
      <c r="F43" s="38"/>
      <c r="G43" s="38"/>
    </row>
    <row r="44" spans="1:7" ht="15.75" x14ac:dyDescent="0.25">
      <c r="A44" s="29"/>
      <c r="B44" s="20"/>
      <c r="C44" s="10"/>
      <c r="D44" s="10"/>
      <c r="E44" s="10"/>
      <c r="F44" s="38"/>
      <c r="G44" s="38"/>
    </row>
    <row r="45" spans="1:7" ht="15.75" x14ac:dyDescent="0.25">
      <c r="A45" s="29"/>
      <c r="B45" s="20"/>
      <c r="C45" s="10"/>
      <c r="D45" s="10"/>
      <c r="E45" s="10"/>
      <c r="F45" s="38"/>
      <c r="G45" s="38"/>
    </row>
    <row r="46" spans="1:7" ht="15.75" x14ac:dyDescent="0.25">
      <c r="A46" s="29"/>
      <c r="B46" s="10"/>
      <c r="C46" s="10"/>
      <c r="D46" s="10"/>
      <c r="E46" s="10"/>
      <c r="F46" s="38"/>
      <c r="G46" s="38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38"/>
      <c r="B49" s="27"/>
      <c r="C49" s="6"/>
      <c r="D49" s="6"/>
      <c r="E49" s="38"/>
      <c r="F49" s="38"/>
      <c r="G49" s="38"/>
    </row>
    <row r="50" spans="1:7" x14ac:dyDescent="0.25">
      <c r="A50" s="38"/>
      <c r="B50" s="27"/>
      <c r="C50" s="6"/>
      <c r="D50" s="6"/>
      <c r="E50" s="38"/>
      <c r="F50" s="38"/>
      <c r="G50" s="38"/>
    </row>
    <row r="51" spans="1:7" x14ac:dyDescent="0.25">
      <c r="A51" s="38"/>
      <c r="B51" s="27"/>
      <c r="C51" s="6"/>
      <c r="D51" s="6"/>
      <c r="E51" s="38"/>
      <c r="F51" s="38"/>
      <c r="G51" s="38"/>
    </row>
    <row r="52" spans="1:7" x14ac:dyDescent="0.25">
      <c r="A52" s="38"/>
      <c r="B52" s="27"/>
      <c r="C52" s="6"/>
      <c r="D52" s="6"/>
      <c r="E52" s="38"/>
      <c r="F52" s="38"/>
      <c r="G52" s="38"/>
    </row>
    <row r="53" spans="1:7" x14ac:dyDescent="0.25">
      <c r="A53" s="38"/>
      <c r="B53" s="27"/>
      <c r="C53" s="6"/>
      <c r="D53" s="6"/>
      <c r="E53" s="38"/>
      <c r="F53" s="38"/>
      <c r="G53" s="38"/>
    </row>
    <row r="54" spans="1:7" x14ac:dyDescent="0.25">
      <c r="A54" s="38"/>
      <c r="B54" s="6"/>
      <c r="C54" s="6"/>
      <c r="D54" s="6"/>
      <c r="E54" s="38"/>
      <c r="F54" s="38"/>
      <c r="G54" s="38"/>
    </row>
    <row r="55" spans="1:7" x14ac:dyDescent="0.25">
      <c r="A55" s="38"/>
      <c r="B55" s="6"/>
      <c r="C55" s="6"/>
      <c r="D55" s="6"/>
      <c r="E55" s="38"/>
      <c r="F55" s="38"/>
      <c r="G55" s="38"/>
    </row>
    <row r="56" spans="1:7" x14ac:dyDescent="0.25">
      <c r="A56" s="38"/>
      <c r="B56" s="38"/>
      <c r="C56" s="38"/>
      <c r="D56" s="38"/>
      <c r="E56" s="38"/>
      <c r="F56" s="38"/>
      <c r="G56" s="38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/>
      <c r="C58" s="8"/>
    </row>
    <row r="59" spans="1:7" x14ac:dyDescent="0.25">
      <c r="B59" s="27"/>
      <c r="C59" s="8"/>
    </row>
    <row r="60" spans="1:7" x14ac:dyDescent="0.25">
      <c r="B60" s="27"/>
      <c r="C60" s="8"/>
    </row>
    <row r="61" spans="1:7" x14ac:dyDescent="0.25">
      <c r="B61" s="27"/>
      <c r="C61" s="8"/>
    </row>
    <row r="62" spans="1:7" x14ac:dyDescent="0.25">
      <c r="B62" s="27"/>
      <c r="C62" s="8"/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/>
      <c r="C67" s="6"/>
    </row>
    <row r="68" spans="1:7" x14ac:dyDescent="0.25">
      <c r="B68" s="27"/>
      <c r="C68" s="6"/>
    </row>
    <row r="69" spans="1:7" x14ac:dyDescent="0.25">
      <c r="B69" s="27"/>
      <c r="C69" s="6"/>
    </row>
    <row r="70" spans="1:7" x14ac:dyDescent="0.25">
      <c r="B70" s="27"/>
      <c r="C70" s="6"/>
    </row>
    <row r="71" spans="1:7" x14ac:dyDescent="0.25">
      <c r="B71" s="27"/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/>
      <c r="C76" s="6"/>
      <c r="D76" s="6"/>
      <c r="E76" s="51"/>
    </row>
    <row r="77" spans="1:7" x14ac:dyDescent="0.25">
      <c r="B77" s="27"/>
      <c r="C77" s="6"/>
      <c r="D77" s="6"/>
      <c r="E77" s="31"/>
    </row>
    <row r="78" spans="1:7" x14ac:dyDescent="0.25">
      <c r="B78" s="27"/>
      <c r="C78" s="6"/>
      <c r="D78" s="6"/>
      <c r="E78" s="30"/>
    </row>
    <row r="79" spans="1:7" x14ac:dyDescent="0.25">
      <c r="B79" s="27"/>
      <c r="C79" s="6"/>
      <c r="D79" s="6"/>
      <c r="E79" s="30"/>
    </row>
    <row r="80" spans="1:7" x14ac:dyDescent="0.25">
      <c r="B80" s="27"/>
      <c r="C80" s="6"/>
      <c r="D80" s="6"/>
      <c r="E80" s="30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/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/>
      <c r="C87" s="6"/>
    </row>
    <row r="88" spans="1:7" x14ac:dyDescent="0.25">
      <c r="A88"/>
      <c r="B88" s="27"/>
      <c r="C88" s="6"/>
    </row>
    <row r="89" spans="1:7" x14ac:dyDescent="0.25">
      <c r="A89"/>
      <c r="B89" s="27"/>
      <c r="C89" s="6"/>
    </row>
    <row r="90" spans="1:7" x14ac:dyDescent="0.25">
      <c r="A90"/>
      <c r="B90" s="27"/>
      <c r="C90" s="6"/>
    </row>
    <row r="91" spans="1:7" x14ac:dyDescent="0.25">
      <c r="A91"/>
      <c r="B91" s="27"/>
      <c r="C91" s="6"/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/>
    </row>
    <row r="97" spans="1:3" x14ac:dyDescent="0.25">
      <c r="A97" s="7" t="s">
        <v>29</v>
      </c>
      <c r="B97" s="4"/>
    </row>
    <row r="98" spans="1:3" x14ac:dyDescent="0.25">
      <c r="A98" s="7" t="s">
        <v>42</v>
      </c>
      <c r="B98" s="4"/>
    </row>
    <row r="99" spans="1:3" x14ac:dyDescent="0.25">
      <c r="A99" s="7" t="s">
        <v>36</v>
      </c>
      <c r="B99" s="4"/>
    </row>
    <row r="100" spans="1:3" x14ac:dyDescent="0.25">
      <c r="A100" s="7" t="s">
        <v>45</v>
      </c>
      <c r="B100" s="4"/>
    </row>
    <row r="101" spans="1:3" x14ac:dyDescent="0.25">
      <c r="A101" s="7" t="s">
        <v>46</v>
      </c>
      <c r="B101" s="4"/>
    </row>
    <row r="102" spans="1:3" x14ac:dyDescent="0.25">
      <c r="A102" s="7" t="s">
        <v>43</v>
      </c>
      <c r="B102" s="4"/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/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0.45833333333333331</v>
      </c>
      <c r="C111" s="45"/>
    </row>
    <row r="112" spans="1:3" ht="15.75" x14ac:dyDescent="0.25">
      <c r="A112" s="42"/>
      <c r="B112" s="45"/>
      <c r="C112" s="45"/>
    </row>
    <row r="113" spans="1:3" ht="15.75" x14ac:dyDescent="0.25">
      <c r="A113" s="42"/>
      <c r="B113" s="45"/>
      <c r="C113" s="45"/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/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0.45833333333333331</v>
      </c>
      <c r="C124" s="45"/>
    </row>
    <row r="125" spans="1:3" ht="15.75" x14ac:dyDescent="0.25">
      <c r="A125" s="42"/>
      <c r="B125" s="45"/>
      <c r="C125" s="45"/>
    </row>
    <row r="126" spans="1:3" ht="15.75" x14ac:dyDescent="0.25">
      <c r="A126" s="42"/>
      <c r="B126" s="45"/>
      <c r="C126" s="45"/>
    </row>
    <row r="127" spans="1:3" ht="15.75" x14ac:dyDescent="0.25">
      <c r="A127" s="42"/>
      <c r="B127" s="45"/>
      <c r="C127" s="45"/>
    </row>
    <row r="128" spans="1:3" ht="15.75" x14ac:dyDescent="0.25">
      <c r="A128" s="42"/>
      <c r="B128" s="45"/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/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/>
      <c r="C140" s="6"/>
      <c r="D140" s="6"/>
      <c r="E140" s="6"/>
    </row>
    <row r="141" spans="1:7" x14ac:dyDescent="0.25">
      <c r="A141"/>
      <c r="B141" s="27"/>
      <c r="C141" s="6"/>
      <c r="D141" s="6"/>
      <c r="E141" s="6"/>
    </row>
    <row r="142" spans="1:7" x14ac:dyDescent="0.25">
      <c r="A142"/>
      <c r="B142" s="27"/>
      <c r="C142" s="6"/>
      <c r="D142" s="6"/>
      <c r="E142" s="6"/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/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/>
      <c r="C151" s="6"/>
    </row>
    <row r="152" spans="1:7" x14ac:dyDescent="0.25">
      <c r="A152" s="1"/>
      <c r="B152" s="6"/>
      <c r="C152" s="6"/>
    </row>
    <row r="153" spans="1:7" x14ac:dyDescent="0.25">
      <c r="A153" s="1"/>
      <c r="B153" s="6"/>
      <c r="C153" s="6"/>
    </row>
    <row r="154" spans="1:7" x14ac:dyDescent="0.25">
      <c r="A154" s="1"/>
      <c r="B154" s="6"/>
      <c r="C154" s="6"/>
    </row>
    <row r="155" spans="1:7" x14ac:dyDescent="0.25">
      <c r="A155" s="1"/>
      <c r="B155" s="6"/>
      <c r="C155" s="6"/>
    </row>
    <row r="156" spans="1:7" x14ac:dyDescent="0.25">
      <c r="A156" s="1"/>
      <c r="B156" s="6"/>
      <c r="C156" s="6"/>
    </row>
    <row r="157" spans="1:7" x14ac:dyDescent="0.25">
      <c r="A157"/>
      <c r="B157" s="6"/>
      <c r="C157" s="6"/>
    </row>
    <row r="158" spans="1:7" x14ac:dyDescent="0.25">
      <c r="A158"/>
      <c r="B158" s="6"/>
      <c r="C158" s="6"/>
    </row>
    <row r="159" spans="1:7" x14ac:dyDescent="0.25">
      <c r="A159"/>
      <c r="B159" s="6"/>
      <c r="C159" s="6"/>
    </row>
    <row r="161" spans="1:7" x14ac:dyDescent="0.25">
      <c r="A161" s="7" t="s">
        <v>93</v>
      </c>
    </row>
    <row r="162" spans="1:7" x14ac:dyDescent="0.25">
      <c r="A162" s="7" t="s">
        <v>30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/>
      <c r="C166" s="6"/>
      <c r="D166" s="6"/>
      <c r="E166" s="6"/>
    </row>
    <row r="167" spans="1:7" x14ac:dyDescent="0.25">
      <c r="B167" s="27"/>
      <c r="C167" s="6"/>
      <c r="D167" s="6"/>
      <c r="E167" s="6"/>
    </row>
    <row r="168" spans="1:7" x14ac:dyDescent="0.25">
      <c r="B168" s="27"/>
      <c r="C168" s="6"/>
      <c r="D168" s="6"/>
      <c r="E168" s="6"/>
    </row>
    <row r="169" spans="1:7" x14ac:dyDescent="0.25">
      <c r="B169" s="27"/>
      <c r="C169" s="6"/>
      <c r="D169" s="6"/>
      <c r="E169" s="6"/>
    </row>
    <row r="170" spans="1:7" x14ac:dyDescent="0.25">
      <c r="B170" s="27"/>
      <c r="C170" s="6"/>
      <c r="D170" s="6"/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 t="e">
        <f>AVERAGE(D166:D172)</f>
        <v>#DIV/0!</v>
      </c>
      <c r="E173" s="6" t="e">
        <f>AVERAGE(E166:E172)</f>
        <v>#DIV/0!</v>
      </c>
    </row>
    <row r="174" spans="1:7" x14ac:dyDescent="0.25">
      <c r="A174" s="39" t="s">
        <v>32</v>
      </c>
      <c r="B174" s="10" t="s">
        <v>112</v>
      </c>
      <c r="C174" s="10"/>
      <c r="D174" s="10"/>
      <c r="E174" s="10"/>
    </row>
    <row r="175" spans="1:7" x14ac:dyDescent="0.25">
      <c r="A175" s="10" t="s">
        <v>54</v>
      </c>
      <c r="B175" t="s">
        <v>112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/>
      <c r="C178" s="6"/>
    </row>
    <row r="179" spans="1:7" x14ac:dyDescent="0.25">
      <c r="B179" s="27"/>
      <c r="C179" s="6"/>
    </row>
    <row r="180" spans="1:7" x14ac:dyDescent="0.25">
      <c r="B180" s="27"/>
      <c r="C180" s="6"/>
    </row>
    <row r="181" spans="1:7" x14ac:dyDescent="0.25">
      <c r="B181" s="27"/>
      <c r="C181" s="6"/>
    </row>
    <row r="182" spans="1:7" x14ac:dyDescent="0.25">
      <c r="B182" s="27"/>
      <c r="C182" s="6"/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39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B16" sqref="B16"/>
    </sheetView>
  </sheetViews>
  <sheetFormatPr defaultRowHeight="15" x14ac:dyDescent="0.25"/>
  <cols>
    <col min="1" max="1" width="46" style="9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116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117</v>
      </c>
      <c r="C4" s="4"/>
    </row>
    <row r="5" spans="1:4" x14ac:dyDescent="0.25">
      <c r="A5" s="7" t="s">
        <v>17</v>
      </c>
      <c r="B5" s="1" t="s">
        <v>118</v>
      </c>
      <c r="C5" s="4"/>
    </row>
    <row r="6" spans="1:4" x14ac:dyDescent="0.25">
      <c r="A6" s="7" t="s">
        <v>18</v>
      </c>
      <c r="B6" s="1" t="s">
        <v>59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>
        <v>12.5</v>
      </c>
      <c r="D10" s="2"/>
    </row>
    <row r="11" spans="1:4" x14ac:dyDescent="0.25">
      <c r="A11" s="17"/>
      <c r="B11" s="6" t="s">
        <v>78</v>
      </c>
      <c r="C11" s="21">
        <v>74</v>
      </c>
      <c r="D11" s="2"/>
    </row>
    <row r="12" spans="1:4" x14ac:dyDescent="0.25">
      <c r="A12" s="17"/>
      <c r="B12" s="6" t="s">
        <v>52</v>
      </c>
      <c r="C12" s="49">
        <v>0.1</v>
      </c>
      <c r="D12" s="2"/>
    </row>
    <row r="13" spans="1:4" x14ac:dyDescent="0.25">
      <c r="A13" s="17"/>
      <c r="B13" s="6" t="s">
        <v>103</v>
      </c>
      <c r="C13" s="50">
        <v>5</v>
      </c>
      <c r="D13" s="2"/>
    </row>
    <row r="14" spans="1:4" x14ac:dyDescent="0.25">
      <c r="A14" s="17"/>
      <c r="B14" s="6" t="s">
        <v>104</v>
      </c>
      <c r="C14" s="50">
        <v>2</v>
      </c>
      <c r="D14" s="2"/>
    </row>
    <row r="15" spans="1:4" x14ac:dyDescent="0.25">
      <c r="A15" s="17"/>
      <c r="B15" s="6" t="s">
        <v>79</v>
      </c>
      <c r="C15" s="21">
        <v>64</v>
      </c>
      <c r="D15" s="2"/>
    </row>
    <row r="16" spans="1:4" x14ac:dyDescent="0.25">
      <c r="A16" s="17"/>
      <c r="B16" s="6" t="s">
        <v>80</v>
      </c>
      <c r="C16" s="21" t="s">
        <v>119</v>
      </c>
      <c r="D16" s="2"/>
    </row>
    <row r="17" spans="1:7" x14ac:dyDescent="0.25">
      <c r="A17" s="17"/>
      <c r="B17" s="6" t="s">
        <v>81</v>
      </c>
      <c r="C17" s="21">
        <v>7</v>
      </c>
      <c r="D17" s="2"/>
    </row>
    <row r="18" spans="1:7" x14ac:dyDescent="0.25">
      <c r="A18" s="17"/>
      <c r="B18" s="6" t="s">
        <v>82</v>
      </c>
      <c r="C18" s="21">
        <v>8</v>
      </c>
      <c r="D18" s="2"/>
    </row>
    <row r="19" spans="1:7" x14ac:dyDescent="0.25">
      <c r="A19" s="17"/>
      <c r="B19" s="6" t="s">
        <v>105</v>
      </c>
      <c r="C19" s="21">
        <v>90</v>
      </c>
      <c r="D19" s="2"/>
    </row>
    <row r="20" spans="1:7" x14ac:dyDescent="0.25">
      <c r="A20" s="17"/>
      <c r="B20" s="6" t="s">
        <v>7</v>
      </c>
      <c r="C20" s="21">
        <v>6.4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9" t="s">
        <v>47</v>
      </c>
    </row>
    <row r="27" spans="1:7" x14ac:dyDescent="0.25">
      <c r="A27"/>
      <c r="B27" s="4"/>
      <c r="F27" s="9" t="s">
        <v>47</v>
      </c>
    </row>
    <row r="28" spans="1:7" x14ac:dyDescent="0.25">
      <c r="A28" s="26" t="s">
        <v>48</v>
      </c>
      <c r="F28" s="9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9"/>
    </row>
    <row r="30" spans="1:7" x14ac:dyDescent="0.25">
      <c r="A30" s="5"/>
      <c r="B30" s="27">
        <v>0.41666666666666669</v>
      </c>
      <c r="C30" s="6" t="s">
        <v>120</v>
      </c>
      <c r="D30" s="6" t="s">
        <v>121</v>
      </c>
      <c r="E30" s="6" t="s">
        <v>122</v>
      </c>
      <c r="F30" s="6" t="s">
        <v>66</v>
      </c>
      <c r="G30" s="5"/>
    </row>
    <row r="31" spans="1:7" x14ac:dyDescent="0.25">
      <c r="A31" s="5"/>
      <c r="B31" s="27"/>
      <c r="C31" s="6"/>
      <c r="D31" s="6"/>
      <c r="E31" s="6"/>
      <c r="F31" s="6"/>
      <c r="G31" s="5"/>
    </row>
    <row r="32" spans="1:7" x14ac:dyDescent="0.25">
      <c r="A32" s="5"/>
      <c r="B32" s="27"/>
      <c r="C32" s="6"/>
      <c r="D32" s="6"/>
      <c r="E32" s="6"/>
      <c r="F32" s="6"/>
      <c r="G32" s="5"/>
    </row>
    <row r="33" spans="1:7" x14ac:dyDescent="0.25">
      <c r="A33" s="5"/>
      <c r="B33" s="27"/>
      <c r="C33" s="6"/>
      <c r="D33" s="6"/>
      <c r="E33" s="6"/>
      <c r="F33" s="6"/>
      <c r="G33" s="5"/>
    </row>
    <row r="34" spans="1:7" x14ac:dyDescent="0.25">
      <c r="A34" s="5"/>
      <c r="B34" s="27"/>
      <c r="C34" s="6"/>
      <c r="D34" s="6"/>
      <c r="E34" s="6"/>
      <c r="F34" s="6"/>
      <c r="G34" s="5"/>
    </row>
    <row r="35" spans="1:7" x14ac:dyDescent="0.25">
      <c r="A35" s="5"/>
      <c r="B35" s="27"/>
      <c r="C35" s="6"/>
      <c r="D35" s="6"/>
      <c r="E35" s="6"/>
      <c r="F35" s="6"/>
      <c r="G35" s="5"/>
    </row>
    <row r="36" spans="1:7" x14ac:dyDescent="0.25">
      <c r="A36" s="5"/>
      <c r="B36" s="6"/>
      <c r="C36" s="6"/>
      <c r="D36" s="6"/>
      <c r="E36" s="6"/>
      <c r="F36" s="6"/>
      <c r="G36" s="5"/>
    </row>
    <row r="37" spans="1:7" ht="15.75" x14ac:dyDescent="0.25">
      <c r="A37" s="28"/>
      <c r="B37" s="10"/>
      <c r="C37" s="10"/>
      <c r="D37" s="10"/>
      <c r="E37" s="10"/>
      <c r="F37" s="5"/>
      <c r="G37" s="5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5"/>
      <c r="G38" s="5"/>
    </row>
    <row r="39" spans="1:7" ht="15.75" x14ac:dyDescent="0.25">
      <c r="A39" s="29"/>
      <c r="B39" s="19"/>
      <c r="C39" s="10"/>
      <c r="D39" s="10"/>
      <c r="E39" s="10"/>
      <c r="F39" s="5"/>
      <c r="G39" s="5"/>
    </row>
    <row r="40" spans="1:7" ht="15.75" x14ac:dyDescent="0.25">
      <c r="A40" s="29"/>
      <c r="B40" s="19"/>
      <c r="C40" s="10"/>
      <c r="D40" s="10"/>
      <c r="E40" s="10"/>
      <c r="F40" s="5"/>
      <c r="G40" s="5"/>
    </row>
    <row r="41" spans="1:7" ht="15.75" x14ac:dyDescent="0.25">
      <c r="A41" s="29"/>
      <c r="B41" s="19"/>
      <c r="C41" s="10"/>
      <c r="D41" s="10"/>
      <c r="E41" s="10"/>
      <c r="F41" s="5"/>
      <c r="G41" s="5"/>
    </row>
    <row r="42" spans="1:7" ht="15.75" x14ac:dyDescent="0.25">
      <c r="A42" s="29"/>
      <c r="B42" s="19"/>
      <c r="C42" s="10"/>
      <c r="D42" s="10"/>
      <c r="E42" s="10"/>
      <c r="F42" s="5"/>
      <c r="G42" s="5"/>
    </row>
    <row r="43" spans="1:7" ht="15.75" x14ac:dyDescent="0.25">
      <c r="A43" s="29"/>
      <c r="B43" s="20"/>
      <c r="C43" s="10"/>
      <c r="D43" s="10"/>
      <c r="E43" s="10"/>
      <c r="F43" s="5"/>
      <c r="G43" s="5"/>
    </row>
    <row r="44" spans="1:7" ht="15.75" x14ac:dyDescent="0.25">
      <c r="A44" s="29"/>
      <c r="B44" s="20"/>
      <c r="C44" s="10"/>
      <c r="D44" s="10"/>
      <c r="E44" s="10"/>
      <c r="F44" s="5"/>
      <c r="G44" s="5"/>
    </row>
    <row r="45" spans="1:7" ht="15.75" x14ac:dyDescent="0.25">
      <c r="A45" s="29"/>
      <c r="B45" s="20"/>
      <c r="C45" s="10"/>
      <c r="D45" s="10"/>
      <c r="E45" s="10"/>
      <c r="F45" s="5"/>
      <c r="G45" s="5"/>
    </row>
    <row r="46" spans="1:7" ht="15.75" x14ac:dyDescent="0.25">
      <c r="A46" s="29"/>
      <c r="B46" s="10"/>
      <c r="C46" s="10"/>
      <c r="D46" s="10"/>
      <c r="E46" s="10"/>
      <c r="F46" s="5"/>
      <c r="G46" s="5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5"/>
      <c r="B49" s="27">
        <v>0.41666666666666669</v>
      </c>
      <c r="C49" s="6">
        <v>74</v>
      </c>
      <c r="D49" s="6">
        <v>22</v>
      </c>
      <c r="E49" s="5"/>
      <c r="F49" s="5"/>
      <c r="G49" s="5"/>
    </row>
    <row r="50" spans="1:7" x14ac:dyDescent="0.25">
      <c r="A50" s="5"/>
      <c r="B50" s="27"/>
      <c r="C50" s="6"/>
      <c r="D50" s="6"/>
      <c r="E50" s="5"/>
      <c r="F50" s="5"/>
      <c r="G50" s="5"/>
    </row>
    <row r="51" spans="1:7" x14ac:dyDescent="0.25">
      <c r="A51" s="5"/>
      <c r="B51" s="27"/>
      <c r="C51" s="6"/>
      <c r="D51" s="6"/>
      <c r="E51" s="5"/>
      <c r="F51" s="5"/>
      <c r="G51" s="5"/>
    </row>
    <row r="52" spans="1:7" x14ac:dyDescent="0.25">
      <c r="A52" s="5"/>
      <c r="B52" s="27"/>
      <c r="C52" s="6"/>
      <c r="D52" s="6"/>
      <c r="E52" s="5"/>
      <c r="F52" s="5"/>
      <c r="G52" s="5"/>
    </row>
    <row r="53" spans="1:7" x14ac:dyDescent="0.25">
      <c r="A53" s="5"/>
      <c r="B53" s="27"/>
      <c r="C53" s="6"/>
      <c r="D53" s="6"/>
      <c r="E53" s="5"/>
      <c r="F53" s="5"/>
      <c r="G53" s="5"/>
    </row>
    <row r="54" spans="1:7" x14ac:dyDescent="0.25">
      <c r="A54" s="5"/>
      <c r="B54" s="6"/>
      <c r="C54" s="6"/>
      <c r="D54" s="6"/>
      <c r="E54" s="5"/>
      <c r="F54" s="5"/>
      <c r="G54" s="5"/>
    </row>
    <row r="55" spans="1:7" x14ac:dyDescent="0.25">
      <c r="A55" s="5"/>
      <c r="B55" s="6"/>
      <c r="C55" s="6"/>
      <c r="D55" s="6"/>
      <c r="E55" s="5"/>
      <c r="F55" s="5"/>
      <c r="G55" s="5"/>
    </row>
    <row r="56" spans="1:7" x14ac:dyDescent="0.25">
      <c r="A56" s="5"/>
      <c r="B56" s="5"/>
      <c r="C56" s="5"/>
      <c r="D56" s="5"/>
      <c r="E56" s="5"/>
      <c r="F56" s="5"/>
      <c r="G56" s="5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>
        <v>0.41666666666666669</v>
      </c>
      <c r="C58" s="8" t="s">
        <v>96</v>
      </c>
    </row>
    <row r="59" spans="1:7" x14ac:dyDescent="0.25">
      <c r="B59" s="27"/>
      <c r="C59" s="8"/>
    </row>
    <row r="60" spans="1:7" x14ac:dyDescent="0.25">
      <c r="B60" s="27"/>
      <c r="C60" s="8"/>
    </row>
    <row r="61" spans="1:7" x14ac:dyDescent="0.25">
      <c r="B61" s="27"/>
      <c r="C61" s="8"/>
    </row>
    <row r="62" spans="1:7" x14ac:dyDescent="0.25">
      <c r="B62" s="27"/>
      <c r="C62" s="8"/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>
        <v>0.41666666666666669</v>
      </c>
      <c r="C67" s="6" t="s">
        <v>60</v>
      </c>
    </row>
    <row r="68" spans="1:7" x14ac:dyDescent="0.25">
      <c r="B68" s="27"/>
      <c r="C68" s="6"/>
    </row>
    <row r="69" spans="1:7" x14ac:dyDescent="0.25">
      <c r="B69" s="27"/>
      <c r="C69" s="6"/>
    </row>
    <row r="70" spans="1:7" x14ac:dyDescent="0.25">
      <c r="B70" s="27"/>
      <c r="C70" s="6"/>
    </row>
    <row r="71" spans="1:7" x14ac:dyDescent="0.25">
      <c r="B71" s="27"/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>
        <v>0.41666666666666669</v>
      </c>
      <c r="C76" s="6" t="s">
        <v>123</v>
      </c>
      <c r="D76" s="6">
        <v>3</v>
      </c>
      <c r="E76" s="51">
        <f>((2.08*3)*60)/5280</f>
        <v>7.0909090909090922E-2</v>
      </c>
    </row>
    <row r="77" spans="1:7" x14ac:dyDescent="0.25">
      <c r="B77" s="27"/>
      <c r="C77" s="6"/>
      <c r="D77" s="6"/>
      <c r="E77" s="31"/>
    </row>
    <row r="78" spans="1:7" x14ac:dyDescent="0.25">
      <c r="B78" s="27"/>
      <c r="C78" s="6"/>
      <c r="D78" s="6"/>
      <c r="E78" s="30"/>
    </row>
    <row r="79" spans="1:7" x14ac:dyDescent="0.25">
      <c r="B79" s="27"/>
      <c r="C79" s="6"/>
      <c r="D79" s="6"/>
      <c r="E79" s="30"/>
    </row>
    <row r="80" spans="1:7" x14ac:dyDescent="0.25">
      <c r="B80" s="27"/>
      <c r="C80" s="6"/>
      <c r="D80" s="6"/>
      <c r="E80" s="30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/>
    </row>
    <row r="84" spans="1:7" x14ac:dyDescent="0.25">
      <c r="A84" s="7" t="s">
        <v>27</v>
      </c>
      <c r="B84" t="s">
        <v>124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>
        <v>0.41666666666666669</v>
      </c>
      <c r="C87" s="6" t="s">
        <v>125</v>
      </c>
    </row>
    <row r="88" spans="1:7" x14ac:dyDescent="0.25">
      <c r="A88"/>
      <c r="B88" s="27"/>
      <c r="C88" s="6"/>
    </row>
    <row r="89" spans="1:7" x14ac:dyDescent="0.25">
      <c r="A89"/>
      <c r="B89" s="27"/>
      <c r="C89" s="6"/>
    </row>
    <row r="90" spans="1:7" x14ac:dyDescent="0.25">
      <c r="A90"/>
      <c r="B90" s="27"/>
      <c r="C90" s="6"/>
    </row>
    <row r="91" spans="1:7" x14ac:dyDescent="0.25">
      <c r="A91"/>
      <c r="B91" s="27"/>
      <c r="C91" s="6"/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 t="s">
        <v>127</v>
      </c>
    </row>
    <row r="97" spans="1:3" x14ac:dyDescent="0.25">
      <c r="A97" s="7" t="s">
        <v>29</v>
      </c>
      <c r="B97" s="4" t="s">
        <v>129</v>
      </c>
    </row>
    <row r="98" spans="1:3" x14ac:dyDescent="0.25">
      <c r="A98" s="7" t="s">
        <v>42</v>
      </c>
      <c r="B98" s="4" t="s">
        <v>128</v>
      </c>
    </row>
    <row r="99" spans="1:3" x14ac:dyDescent="0.25">
      <c r="A99" s="7" t="s">
        <v>36</v>
      </c>
      <c r="B99" s="4" t="s">
        <v>126</v>
      </c>
    </row>
    <row r="100" spans="1:3" x14ac:dyDescent="0.25">
      <c r="A100" s="7" t="s">
        <v>45</v>
      </c>
      <c r="B100" s="4" t="s">
        <v>61</v>
      </c>
    </row>
    <row r="101" spans="1:3" x14ac:dyDescent="0.25">
      <c r="A101" s="7" t="s">
        <v>46</v>
      </c>
      <c r="B101" s="4" t="s">
        <v>61</v>
      </c>
    </row>
    <row r="102" spans="1:3" x14ac:dyDescent="0.25">
      <c r="A102" s="7" t="s">
        <v>43</v>
      </c>
      <c r="B102" s="4" t="s">
        <v>130</v>
      </c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 t="s">
        <v>131</v>
      </c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0.45833333333333331</v>
      </c>
      <c r="C111" s="45">
        <v>5</v>
      </c>
    </row>
    <row r="112" spans="1:3" ht="15.75" x14ac:dyDescent="0.25">
      <c r="A112" s="42"/>
      <c r="B112" s="45"/>
      <c r="C112" s="45"/>
    </row>
    <row r="113" spans="1:3" ht="15.75" x14ac:dyDescent="0.25">
      <c r="A113" s="42"/>
      <c r="B113" s="45"/>
      <c r="C113" s="45"/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>
        <v>5</v>
      </c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0.45833333333333331</v>
      </c>
      <c r="C124" s="45">
        <v>2</v>
      </c>
    </row>
    <row r="125" spans="1:3" ht="15.75" x14ac:dyDescent="0.25">
      <c r="A125" s="42"/>
      <c r="B125" s="45"/>
      <c r="C125" s="45"/>
    </row>
    <row r="126" spans="1:3" ht="15.75" x14ac:dyDescent="0.25">
      <c r="A126" s="42"/>
      <c r="B126" s="45"/>
      <c r="C126" s="45"/>
    </row>
    <row r="127" spans="1:3" ht="15.75" x14ac:dyDescent="0.25">
      <c r="A127" s="42"/>
      <c r="B127" s="45"/>
      <c r="C127" s="45"/>
    </row>
    <row r="128" spans="1:3" ht="15.75" x14ac:dyDescent="0.25">
      <c r="A128" s="42"/>
      <c r="B128" s="45"/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/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>
        <v>0.45833333333333331</v>
      </c>
      <c r="C140" s="6">
        <v>10</v>
      </c>
      <c r="D140" s="6">
        <v>64</v>
      </c>
      <c r="E140" s="6"/>
    </row>
    <row r="141" spans="1:7" x14ac:dyDescent="0.25">
      <c r="A141"/>
      <c r="B141" s="27"/>
      <c r="C141" s="6">
        <v>9</v>
      </c>
      <c r="D141" s="6">
        <v>64</v>
      </c>
      <c r="E141" s="6"/>
    </row>
    <row r="142" spans="1:7" x14ac:dyDescent="0.25">
      <c r="A142"/>
      <c r="B142" s="27"/>
      <c r="C142" s="6"/>
      <c r="D142" s="6"/>
      <c r="E142" s="6"/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 t="s">
        <v>133</v>
      </c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 t="s">
        <v>67</v>
      </c>
      <c r="C151" s="6">
        <v>10</v>
      </c>
    </row>
    <row r="152" spans="1:7" x14ac:dyDescent="0.25">
      <c r="A152" s="1"/>
      <c r="B152" s="6" t="s">
        <v>132</v>
      </c>
      <c r="C152" s="6">
        <v>1</v>
      </c>
    </row>
    <row r="153" spans="1:7" x14ac:dyDescent="0.25">
      <c r="A153" s="1"/>
      <c r="B153" s="6" t="s">
        <v>99</v>
      </c>
      <c r="C153" s="6">
        <v>2</v>
      </c>
    </row>
    <row r="154" spans="1:7" x14ac:dyDescent="0.25">
      <c r="A154" s="1"/>
      <c r="B154" s="6"/>
      <c r="C154" s="6"/>
    </row>
    <row r="155" spans="1:7" x14ac:dyDescent="0.25">
      <c r="A155" s="1"/>
      <c r="B155" s="6"/>
      <c r="C155" s="6"/>
    </row>
    <row r="156" spans="1:7" x14ac:dyDescent="0.25">
      <c r="A156" s="1"/>
      <c r="B156" s="6"/>
      <c r="C156" s="6"/>
    </row>
    <row r="157" spans="1:7" x14ac:dyDescent="0.25">
      <c r="A157"/>
      <c r="B157" s="6"/>
      <c r="C157" s="6"/>
    </row>
    <row r="158" spans="1:7" x14ac:dyDescent="0.25">
      <c r="A158"/>
      <c r="B158" s="6"/>
      <c r="C158" s="6"/>
    </row>
    <row r="159" spans="1:7" x14ac:dyDescent="0.25">
      <c r="A159"/>
      <c r="B159" s="6"/>
      <c r="C159" s="6"/>
    </row>
    <row r="161" spans="1:7" x14ac:dyDescent="0.25">
      <c r="A161" s="7" t="s">
        <v>93</v>
      </c>
    </row>
    <row r="162" spans="1:7" x14ac:dyDescent="0.25">
      <c r="A162" s="7" t="s">
        <v>30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 t="s">
        <v>134</v>
      </c>
      <c r="C166" s="6">
        <v>64</v>
      </c>
      <c r="D166" s="6">
        <v>8</v>
      </c>
      <c r="E166" s="6">
        <v>90</v>
      </c>
    </row>
    <row r="167" spans="1:7" x14ac:dyDescent="0.25">
      <c r="B167" s="27"/>
      <c r="C167" s="6"/>
      <c r="D167" s="6"/>
      <c r="E167" s="6"/>
    </row>
    <row r="168" spans="1:7" x14ac:dyDescent="0.25">
      <c r="B168" s="27"/>
      <c r="C168" s="6"/>
      <c r="D168" s="6"/>
      <c r="E168" s="6"/>
    </row>
    <row r="169" spans="1:7" x14ac:dyDescent="0.25">
      <c r="B169" s="27"/>
      <c r="C169" s="6"/>
      <c r="D169" s="6"/>
      <c r="E169" s="6"/>
    </row>
    <row r="170" spans="1:7" x14ac:dyDescent="0.25">
      <c r="B170" s="27"/>
      <c r="C170" s="6"/>
      <c r="D170" s="6"/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>
        <f>AVERAGE(D166:D172)</f>
        <v>8</v>
      </c>
      <c r="E173" s="6">
        <f>AVERAGE(E166:E172)</f>
        <v>90</v>
      </c>
    </row>
    <row r="174" spans="1:7" x14ac:dyDescent="0.25">
      <c r="A174" s="9" t="s">
        <v>32</v>
      </c>
      <c r="B174" s="10" t="s">
        <v>112</v>
      </c>
      <c r="C174" s="10"/>
      <c r="D174" s="10"/>
      <c r="E174" s="10"/>
    </row>
    <row r="175" spans="1:7" x14ac:dyDescent="0.25">
      <c r="A175" s="10" t="s">
        <v>54</v>
      </c>
      <c r="B175" t="s">
        <v>112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 t="s">
        <v>134</v>
      </c>
      <c r="C178" s="6">
        <v>6.4</v>
      </c>
    </row>
    <row r="179" spans="1:7" x14ac:dyDescent="0.25">
      <c r="B179" s="27"/>
      <c r="C179" s="6"/>
    </row>
    <row r="180" spans="1:7" x14ac:dyDescent="0.25">
      <c r="B180" s="27"/>
      <c r="C180" s="6"/>
    </row>
    <row r="181" spans="1:7" x14ac:dyDescent="0.25">
      <c r="B181" s="27"/>
      <c r="C181" s="6"/>
    </row>
    <row r="182" spans="1:7" x14ac:dyDescent="0.25">
      <c r="B182" s="27"/>
      <c r="C182" s="6"/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9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2"/>
  <sheetViews>
    <sheetView workbookViewId="0">
      <selection activeCell="B16" sqref="B16"/>
    </sheetView>
  </sheetViews>
  <sheetFormatPr defaultRowHeight="15" x14ac:dyDescent="0.25"/>
  <cols>
    <col min="1" max="1" width="46" style="41" customWidth="1"/>
    <col min="2" max="2" width="40.42578125" customWidth="1"/>
    <col min="3" max="3" width="22.140625" customWidth="1"/>
    <col min="4" max="4" width="17.85546875" customWidth="1"/>
    <col min="5" max="5" width="17.5703125" customWidth="1"/>
    <col min="6" max="6" width="16" customWidth="1"/>
  </cols>
  <sheetData>
    <row r="1" spans="1:4" x14ac:dyDescent="0.25">
      <c r="A1" s="7" t="s">
        <v>56</v>
      </c>
      <c r="B1" s="1"/>
      <c r="C1" s="4"/>
    </row>
    <row r="2" spans="1:4" x14ac:dyDescent="0.25">
      <c r="A2" s="7" t="s">
        <v>14</v>
      </c>
      <c r="B2" s="1" t="s">
        <v>248</v>
      </c>
      <c r="C2" s="4"/>
    </row>
    <row r="3" spans="1:4" x14ac:dyDescent="0.25">
      <c r="A3" s="7" t="s">
        <v>15</v>
      </c>
      <c r="B3" s="25">
        <v>43377</v>
      </c>
      <c r="C3" s="4"/>
    </row>
    <row r="4" spans="1:4" x14ac:dyDescent="0.25">
      <c r="A4" s="7" t="s">
        <v>16</v>
      </c>
      <c r="B4" s="1" t="s">
        <v>249</v>
      </c>
      <c r="C4" s="4"/>
    </row>
    <row r="5" spans="1:4" x14ac:dyDescent="0.25">
      <c r="A5" s="7" t="s">
        <v>17</v>
      </c>
      <c r="B5" s="1" t="s">
        <v>250</v>
      </c>
      <c r="C5" s="4"/>
    </row>
    <row r="6" spans="1:4" x14ac:dyDescent="0.25">
      <c r="A6" s="7" t="s">
        <v>18</v>
      </c>
      <c r="B6" s="1" t="s">
        <v>251</v>
      </c>
      <c r="C6" s="4"/>
    </row>
    <row r="7" spans="1:4" x14ac:dyDescent="0.25">
      <c r="A7" s="7"/>
      <c r="B7" s="1"/>
      <c r="C7" s="4"/>
    </row>
    <row r="8" spans="1:4" x14ac:dyDescent="0.25">
      <c r="A8" s="7"/>
      <c r="B8" s="1"/>
      <c r="C8" s="4"/>
    </row>
    <row r="9" spans="1:4" x14ac:dyDescent="0.25">
      <c r="A9" s="18" t="s">
        <v>57</v>
      </c>
      <c r="B9" s="13" t="s">
        <v>25</v>
      </c>
      <c r="C9" s="13" t="s">
        <v>24</v>
      </c>
    </row>
    <row r="10" spans="1:4" x14ac:dyDescent="0.25">
      <c r="A10" s="17"/>
      <c r="B10" s="6" t="s">
        <v>77</v>
      </c>
      <c r="C10" s="21">
        <v>13.1</v>
      </c>
      <c r="D10" s="2"/>
    </row>
    <row r="11" spans="1:4" x14ac:dyDescent="0.25">
      <c r="A11" s="17"/>
      <c r="B11" s="6" t="s">
        <v>78</v>
      </c>
      <c r="C11" s="21">
        <v>72</v>
      </c>
      <c r="D11" s="2"/>
    </row>
    <row r="12" spans="1:4" x14ac:dyDescent="0.25">
      <c r="A12" s="17"/>
      <c r="B12" s="6" t="s">
        <v>52</v>
      </c>
      <c r="C12" s="49">
        <f>((2.08*8)*60)/5280</f>
        <v>0.18909090909090912</v>
      </c>
      <c r="D12" s="2"/>
    </row>
    <row r="13" spans="1:4" x14ac:dyDescent="0.25">
      <c r="A13" s="17"/>
      <c r="B13" s="6" t="s">
        <v>103</v>
      </c>
      <c r="C13" s="50">
        <v>2.5</v>
      </c>
      <c r="D13" s="2"/>
    </row>
    <row r="14" spans="1:4" x14ac:dyDescent="0.25">
      <c r="A14" s="17"/>
      <c r="B14" s="6" t="s">
        <v>104</v>
      </c>
      <c r="C14" s="50">
        <v>2.6</v>
      </c>
      <c r="D14" s="2"/>
    </row>
    <row r="15" spans="1:4" x14ac:dyDescent="0.25">
      <c r="A15" s="17"/>
      <c r="B15" s="6" t="s">
        <v>79</v>
      </c>
      <c r="C15" s="21">
        <v>63</v>
      </c>
      <c r="D15" s="2"/>
    </row>
    <row r="16" spans="1:4" x14ac:dyDescent="0.25">
      <c r="A16" s="17"/>
      <c r="B16" s="6" t="s">
        <v>80</v>
      </c>
      <c r="C16" s="21" t="s">
        <v>247</v>
      </c>
      <c r="D16" s="2"/>
    </row>
    <row r="17" spans="1:7" x14ac:dyDescent="0.25">
      <c r="A17" s="17"/>
      <c r="B17" s="6" t="s">
        <v>81</v>
      </c>
      <c r="C17" s="21">
        <v>3</v>
      </c>
      <c r="D17" s="2"/>
    </row>
    <row r="18" spans="1:7" x14ac:dyDescent="0.25">
      <c r="A18" s="17"/>
      <c r="B18" s="6" t="s">
        <v>82</v>
      </c>
      <c r="C18" s="21">
        <v>6</v>
      </c>
      <c r="D18" s="2"/>
    </row>
    <row r="19" spans="1:7" x14ac:dyDescent="0.25">
      <c r="A19" s="17"/>
      <c r="B19" s="6" t="s">
        <v>105</v>
      </c>
      <c r="C19" s="21">
        <v>55</v>
      </c>
      <c r="D19" s="2"/>
    </row>
    <row r="20" spans="1:7" x14ac:dyDescent="0.25">
      <c r="A20" s="17"/>
      <c r="B20" s="6" t="s">
        <v>7</v>
      </c>
      <c r="C20" s="21">
        <v>7.5</v>
      </c>
      <c r="D20" s="2"/>
    </row>
    <row r="21" spans="1:7" x14ac:dyDescent="0.25">
      <c r="A21" s="17"/>
      <c r="B21" s="11" t="s">
        <v>26</v>
      </c>
      <c r="C21" s="11"/>
      <c r="D21" s="2"/>
    </row>
    <row r="22" spans="1:7" x14ac:dyDescent="0.25">
      <c r="A22" s="17"/>
      <c r="B22" s="15"/>
      <c r="C22" s="16"/>
      <c r="D22" s="2"/>
    </row>
    <row r="23" spans="1:7" x14ac:dyDescent="0.25">
      <c r="A23" s="17"/>
      <c r="B23" s="15"/>
      <c r="C23" s="16"/>
      <c r="D23" s="2"/>
    </row>
    <row r="24" spans="1:7" x14ac:dyDescent="0.25">
      <c r="A24" s="17"/>
      <c r="B24" s="4"/>
    </row>
    <row r="25" spans="1:7" x14ac:dyDescent="0.25">
      <c r="A25" s="18" t="s">
        <v>58</v>
      </c>
      <c r="B25" s="4"/>
    </row>
    <row r="26" spans="1:7" x14ac:dyDescent="0.25">
      <c r="A26"/>
      <c r="B26" s="4"/>
      <c r="F26" s="41" t="s">
        <v>47</v>
      </c>
    </row>
    <row r="27" spans="1:7" x14ac:dyDescent="0.25">
      <c r="A27"/>
      <c r="B27" s="4"/>
      <c r="F27" s="41" t="s">
        <v>47</v>
      </c>
    </row>
    <row r="28" spans="1:7" x14ac:dyDescent="0.25">
      <c r="A28" s="26" t="s">
        <v>48</v>
      </c>
      <c r="F28" s="41" t="s">
        <v>19</v>
      </c>
    </row>
    <row r="29" spans="1:7" x14ac:dyDescent="0.25">
      <c r="A29" s="7"/>
      <c r="B29" s="13" t="s">
        <v>0</v>
      </c>
      <c r="C29" s="13" t="s">
        <v>49</v>
      </c>
      <c r="D29" s="13" t="s">
        <v>50</v>
      </c>
      <c r="E29" s="13" t="s">
        <v>51</v>
      </c>
      <c r="F29" s="13" t="s">
        <v>55</v>
      </c>
      <c r="G29" s="41"/>
    </row>
    <row r="30" spans="1:7" x14ac:dyDescent="0.25">
      <c r="A30" s="40"/>
      <c r="B30" s="27"/>
      <c r="C30" s="6"/>
      <c r="D30" s="6"/>
      <c r="E30" s="6"/>
      <c r="F30" s="6"/>
      <c r="G30" s="40"/>
    </row>
    <row r="31" spans="1:7" x14ac:dyDescent="0.25">
      <c r="A31" s="40"/>
      <c r="B31" s="27"/>
      <c r="C31" s="6"/>
      <c r="D31" s="6"/>
      <c r="E31" s="6"/>
      <c r="F31" s="6"/>
      <c r="G31" s="40"/>
    </row>
    <row r="32" spans="1:7" x14ac:dyDescent="0.25">
      <c r="A32" s="40"/>
      <c r="B32" s="27"/>
      <c r="C32" s="6"/>
      <c r="D32" s="6"/>
      <c r="E32" s="6"/>
      <c r="F32" s="6"/>
      <c r="G32" s="40"/>
    </row>
    <row r="33" spans="1:7" x14ac:dyDescent="0.25">
      <c r="A33" s="40"/>
      <c r="B33" s="27"/>
      <c r="C33" s="6"/>
      <c r="D33" s="6"/>
      <c r="E33" s="6"/>
      <c r="F33" s="6"/>
      <c r="G33" s="40"/>
    </row>
    <row r="34" spans="1:7" x14ac:dyDescent="0.25">
      <c r="A34" s="40"/>
      <c r="B34" s="27"/>
      <c r="C34" s="6"/>
      <c r="D34" s="6"/>
      <c r="E34" s="6"/>
      <c r="F34" s="6"/>
      <c r="G34" s="40"/>
    </row>
    <row r="35" spans="1:7" x14ac:dyDescent="0.25">
      <c r="A35" s="40"/>
      <c r="B35" s="27"/>
      <c r="C35" s="6"/>
      <c r="D35" s="6"/>
      <c r="E35" s="6"/>
      <c r="F35" s="6"/>
      <c r="G35" s="40"/>
    </row>
    <row r="36" spans="1:7" x14ac:dyDescent="0.25">
      <c r="A36" s="40"/>
      <c r="B36" s="6"/>
      <c r="C36" s="6"/>
      <c r="D36" s="6"/>
      <c r="E36" s="6"/>
      <c r="F36" s="6"/>
      <c r="G36" s="40"/>
    </row>
    <row r="37" spans="1:7" ht="15.75" x14ac:dyDescent="0.25">
      <c r="A37" s="28"/>
      <c r="B37" s="10"/>
      <c r="C37" s="10"/>
      <c r="D37" s="10"/>
      <c r="E37" s="10"/>
      <c r="F37" s="40"/>
      <c r="G37" s="40"/>
    </row>
    <row r="38" spans="1:7" ht="15.75" x14ac:dyDescent="0.25">
      <c r="A38" s="22" t="s">
        <v>63</v>
      </c>
      <c r="B38" s="13" t="s">
        <v>64</v>
      </c>
      <c r="C38" s="10"/>
      <c r="D38" s="10"/>
      <c r="E38" s="10"/>
      <c r="F38" s="40"/>
      <c r="G38" s="40"/>
    </row>
    <row r="39" spans="1:7" ht="15.75" x14ac:dyDescent="0.25">
      <c r="A39" s="29"/>
      <c r="B39" s="19"/>
      <c r="C39" s="10"/>
      <c r="D39" s="10"/>
      <c r="E39" s="10"/>
      <c r="F39" s="40"/>
      <c r="G39" s="40"/>
    </row>
    <row r="40" spans="1:7" ht="15.75" x14ac:dyDescent="0.25">
      <c r="A40" s="29"/>
      <c r="B40" s="19"/>
      <c r="C40" s="10"/>
      <c r="D40" s="10"/>
      <c r="E40" s="10"/>
      <c r="F40" s="40"/>
      <c r="G40" s="40"/>
    </row>
    <row r="41" spans="1:7" ht="15.75" x14ac:dyDescent="0.25">
      <c r="A41" s="29"/>
      <c r="B41" s="19"/>
      <c r="C41" s="10"/>
      <c r="D41" s="10"/>
      <c r="E41" s="10"/>
      <c r="F41" s="40"/>
      <c r="G41" s="40"/>
    </row>
    <row r="42" spans="1:7" ht="15.75" x14ac:dyDescent="0.25">
      <c r="A42" s="29"/>
      <c r="B42" s="19"/>
      <c r="C42" s="10"/>
      <c r="D42" s="10"/>
      <c r="E42" s="10"/>
      <c r="F42" s="40"/>
      <c r="G42" s="40"/>
    </row>
    <row r="43" spans="1:7" ht="15.75" x14ac:dyDescent="0.25">
      <c r="A43" s="29"/>
      <c r="B43" s="20"/>
      <c r="C43" s="10"/>
      <c r="D43" s="10"/>
      <c r="E43" s="10"/>
      <c r="F43" s="40"/>
      <c r="G43" s="40"/>
    </row>
    <row r="44" spans="1:7" ht="15.75" x14ac:dyDescent="0.25">
      <c r="A44" s="29"/>
      <c r="B44" s="20"/>
      <c r="C44" s="10"/>
      <c r="D44" s="10"/>
      <c r="E44" s="10"/>
      <c r="F44" s="40"/>
      <c r="G44" s="40"/>
    </row>
    <row r="45" spans="1:7" ht="15.75" x14ac:dyDescent="0.25">
      <c r="A45" s="29"/>
      <c r="B45" s="20"/>
      <c r="C45" s="10"/>
      <c r="D45" s="10"/>
      <c r="E45" s="10"/>
      <c r="F45" s="40"/>
      <c r="G45" s="40"/>
    </row>
    <row r="46" spans="1:7" ht="15.75" x14ac:dyDescent="0.25">
      <c r="A46" s="29"/>
      <c r="B46" s="10"/>
      <c r="C46" s="10"/>
      <c r="D46" s="10"/>
      <c r="E46" s="10"/>
      <c r="F46" s="40"/>
      <c r="G46" s="40"/>
    </row>
    <row r="47" spans="1:7" x14ac:dyDescent="0.25">
      <c r="A47" s="26" t="s">
        <v>1</v>
      </c>
    </row>
    <row r="48" spans="1:7" x14ac:dyDescent="0.25">
      <c r="A48" s="7" t="s">
        <v>35</v>
      </c>
      <c r="B48" s="13" t="s">
        <v>0</v>
      </c>
      <c r="C48" s="13" t="s">
        <v>37</v>
      </c>
      <c r="D48" s="13" t="s">
        <v>38</v>
      </c>
      <c r="E48" s="1"/>
      <c r="F48" s="1"/>
      <c r="G48" s="1"/>
    </row>
    <row r="49" spans="1:7" x14ac:dyDescent="0.25">
      <c r="A49" s="40"/>
      <c r="B49" s="27"/>
      <c r="C49" s="6"/>
      <c r="D49" s="6"/>
      <c r="E49" s="40"/>
      <c r="F49" s="40"/>
      <c r="G49" s="40"/>
    </row>
    <row r="50" spans="1:7" x14ac:dyDescent="0.25">
      <c r="A50" s="40"/>
      <c r="B50" s="27"/>
      <c r="C50" s="6"/>
      <c r="D50" s="6"/>
      <c r="E50" s="40"/>
      <c r="F50" s="40"/>
      <c r="G50" s="40"/>
    </row>
    <row r="51" spans="1:7" x14ac:dyDescent="0.25">
      <c r="A51" s="40"/>
      <c r="B51" s="27"/>
      <c r="C51" s="6"/>
      <c r="D51" s="6"/>
      <c r="E51" s="40"/>
      <c r="F51" s="40"/>
      <c r="G51" s="40"/>
    </row>
    <row r="52" spans="1:7" x14ac:dyDescent="0.25">
      <c r="A52" s="40"/>
      <c r="B52" s="27"/>
      <c r="C52" s="6"/>
      <c r="D52" s="6"/>
      <c r="E52" s="40"/>
      <c r="F52" s="40"/>
      <c r="G52" s="40"/>
    </row>
    <row r="53" spans="1:7" x14ac:dyDescent="0.25">
      <c r="A53" s="40"/>
      <c r="B53" s="27"/>
      <c r="C53" s="6"/>
      <c r="D53" s="6"/>
      <c r="E53" s="40"/>
      <c r="F53" s="40"/>
      <c r="G53" s="40"/>
    </row>
    <row r="54" spans="1:7" x14ac:dyDescent="0.25">
      <c r="A54" s="40"/>
      <c r="B54" s="6"/>
      <c r="C54" s="6"/>
      <c r="D54" s="6"/>
      <c r="E54" s="40"/>
      <c r="F54" s="40"/>
      <c r="G54" s="40"/>
    </row>
    <row r="55" spans="1:7" x14ac:dyDescent="0.25">
      <c r="A55" s="40"/>
      <c r="B55" s="6"/>
      <c r="C55" s="6"/>
      <c r="D55" s="6"/>
      <c r="E55" s="40"/>
      <c r="F55" s="40"/>
      <c r="G55" s="40"/>
    </row>
    <row r="56" spans="1:7" x14ac:dyDescent="0.25">
      <c r="A56" s="40"/>
      <c r="B56" s="40"/>
      <c r="C56" s="40"/>
      <c r="D56" s="40"/>
      <c r="E56" s="40"/>
      <c r="F56" s="40"/>
      <c r="G56" s="40"/>
    </row>
    <row r="57" spans="1:7" x14ac:dyDescent="0.25">
      <c r="A57" s="7" t="s">
        <v>2</v>
      </c>
      <c r="B57" s="13" t="s">
        <v>0</v>
      </c>
      <c r="C57" s="13" t="s">
        <v>19</v>
      </c>
      <c r="D57" s="1"/>
      <c r="E57" s="1"/>
      <c r="F57" s="1"/>
      <c r="G57" s="1"/>
    </row>
    <row r="58" spans="1:7" x14ac:dyDescent="0.25">
      <c r="B58" s="27"/>
      <c r="C58" s="8"/>
    </row>
    <row r="59" spans="1:7" x14ac:dyDescent="0.25">
      <c r="B59" s="27"/>
      <c r="C59" s="8"/>
    </row>
    <row r="60" spans="1:7" x14ac:dyDescent="0.25">
      <c r="B60" s="27"/>
      <c r="C60" s="8"/>
    </row>
    <row r="61" spans="1:7" x14ac:dyDescent="0.25">
      <c r="B61" s="27"/>
      <c r="C61" s="8"/>
    </row>
    <row r="62" spans="1:7" x14ac:dyDescent="0.25">
      <c r="B62" s="27"/>
      <c r="C62" s="8"/>
    </row>
    <row r="63" spans="1:7" x14ac:dyDescent="0.25">
      <c r="B63" s="8"/>
      <c r="C63" s="8"/>
    </row>
    <row r="64" spans="1:7" x14ac:dyDescent="0.25">
      <c r="B64" s="8"/>
      <c r="C64" s="8"/>
    </row>
    <row r="66" spans="1:7" x14ac:dyDescent="0.25">
      <c r="A66" s="7" t="s">
        <v>3</v>
      </c>
      <c r="B66" s="13" t="s">
        <v>0</v>
      </c>
      <c r="C66" s="13" t="s">
        <v>19</v>
      </c>
      <c r="D66" s="1"/>
      <c r="E66" s="1"/>
      <c r="F66" s="1"/>
      <c r="G66" s="1"/>
    </row>
    <row r="67" spans="1:7" x14ac:dyDescent="0.25">
      <c r="B67" s="27"/>
      <c r="C67" s="6"/>
    </row>
    <row r="68" spans="1:7" x14ac:dyDescent="0.25">
      <c r="B68" s="27"/>
      <c r="C68" s="6"/>
    </row>
    <row r="69" spans="1:7" x14ac:dyDescent="0.25">
      <c r="B69" s="27"/>
      <c r="C69" s="6"/>
    </row>
    <row r="70" spans="1:7" x14ac:dyDescent="0.25">
      <c r="B70" s="27"/>
      <c r="C70" s="6"/>
    </row>
    <row r="71" spans="1:7" x14ac:dyDescent="0.25">
      <c r="B71" s="27"/>
      <c r="C71" s="6"/>
    </row>
    <row r="72" spans="1:7" x14ac:dyDescent="0.25">
      <c r="B72" s="6"/>
      <c r="C72" s="6"/>
    </row>
    <row r="73" spans="1:7" x14ac:dyDescent="0.25">
      <c r="B73" s="6"/>
      <c r="C73" s="6"/>
    </row>
    <row r="75" spans="1:7" x14ac:dyDescent="0.25">
      <c r="A75" s="7" t="s">
        <v>4</v>
      </c>
      <c r="B75" s="13" t="s">
        <v>0</v>
      </c>
      <c r="C75" s="13" t="s">
        <v>5</v>
      </c>
      <c r="D75" s="13" t="s">
        <v>106</v>
      </c>
      <c r="E75" s="13" t="s">
        <v>52</v>
      </c>
      <c r="F75" s="1"/>
      <c r="G75" s="1"/>
    </row>
    <row r="76" spans="1:7" x14ac:dyDescent="0.25">
      <c r="B76" s="27"/>
      <c r="C76" s="6"/>
      <c r="D76" s="6"/>
      <c r="E76" s="51"/>
    </row>
    <row r="77" spans="1:7" x14ac:dyDescent="0.25">
      <c r="B77" s="27"/>
      <c r="C77" s="6"/>
      <c r="D77" s="6"/>
      <c r="E77" s="31"/>
    </row>
    <row r="78" spans="1:7" x14ac:dyDescent="0.25">
      <c r="B78" s="27"/>
      <c r="C78" s="6"/>
      <c r="D78" s="6"/>
      <c r="E78" s="30"/>
    </row>
    <row r="79" spans="1:7" x14ac:dyDescent="0.25">
      <c r="B79" s="27"/>
      <c r="C79" s="6"/>
      <c r="D79" s="6"/>
      <c r="E79" s="30"/>
    </row>
    <row r="80" spans="1:7" x14ac:dyDescent="0.25">
      <c r="B80" s="27"/>
      <c r="C80" s="6"/>
      <c r="D80" s="6"/>
      <c r="E80" s="30"/>
    </row>
    <row r="81" spans="1:7" x14ac:dyDescent="0.25">
      <c r="B81" s="6"/>
      <c r="C81" s="6"/>
      <c r="D81" s="6"/>
      <c r="E81" s="31"/>
    </row>
    <row r="82" spans="1:7" x14ac:dyDescent="0.25">
      <c r="B82" s="6"/>
      <c r="C82" s="6"/>
      <c r="D82" s="6"/>
      <c r="E82" s="31"/>
    </row>
    <row r="84" spans="1:7" x14ac:dyDescent="0.25">
      <c r="A84" s="7" t="s">
        <v>27</v>
      </c>
    </row>
    <row r="85" spans="1:7" x14ac:dyDescent="0.25">
      <c r="A85"/>
    </row>
    <row r="86" spans="1:7" x14ac:dyDescent="0.25">
      <c r="A86" s="7" t="s">
        <v>6</v>
      </c>
      <c r="B86" s="13" t="s">
        <v>0</v>
      </c>
      <c r="C86" s="13" t="s">
        <v>19</v>
      </c>
      <c r="D86" s="1"/>
      <c r="E86" s="1"/>
      <c r="F86" s="1"/>
      <c r="G86" s="1"/>
    </row>
    <row r="87" spans="1:7" x14ac:dyDescent="0.25">
      <c r="A87"/>
      <c r="B87" s="27"/>
      <c r="C87" s="6"/>
    </row>
    <row r="88" spans="1:7" x14ac:dyDescent="0.25">
      <c r="A88"/>
      <c r="B88" s="27"/>
      <c r="C88" s="6"/>
    </row>
    <row r="89" spans="1:7" x14ac:dyDescent="0.25">
      <c r="A89"/>
      <c r="B89" s="27"/>
      <c r="C89" s="6"/>
    </row>
    <row r="90" spans="1:7" x14ac:dyDescent="0.25">
      <c r="A90"/>
      <c r="B90" s="27"/>
      <c r="C90" s="6"/>
    </row>
    <row r="91" spans="1:7" x14ac:dyDescent="0.25">
      <c r="A91"/>
      <c r="B91" s="27"/>
      <c r="C91" s="6"/>
    </row>
    <row r="92" spans="1:7" x14ac:dyDescent="0.25">
      <c r="A92"/>
      <c r="B92" s="6"/>
      <c r="C92" s="6"/>
    </row>
    <row r="93" spans="1:7" x14ac:dyDescent="0.25">
      <c r="A93"/>
      <c r="B93" s="6"/>
      <c r="C93" s="6"/>
    </row>
    <row r="94" spans="1:7" x14ac:dyDescent="0.25">
      <c r="A94"/>
    </row>
    <row r="95" spans="1:7" x14ac:dyDescent="0.25">
      <c r="A95" s="26" t="s">
        <v>13</v>
      </c>
    </row>
    <row r="96" spans="1:7" x14ac:dyDescent="0.25">
      <c r="A96" s="7" t="s">
        <v>28</v>
      </c>
      <c r="B96" s="4"/>
    </row>
    <row r="97" spans="1:3" x14ac:dyDescent="0.25">
      <c r="A97" s="7" t="s">
        <v>29</v>
      </c>
      <c r="B97" s="4"/>
    </row>
    <row r="98" spans="1:3" x14ac:dyDescent="0.25">
      <c r="A98" s="7" t="s">
        <v>42</v>
      </c>
      <c r="B98" s="4"/>
    </row>
    <row r="99" spans="1:3" x14ac:dyDescent="0.25">
      <c r="A99" s="7" t="s">
        <v>36</v>
      </c>
      <c r="B99" s="4"/>
    </row>
    <row r="100" spans="1:3" x14ac:dyDescent="0.25">
      <c r="A100" s="7" t="s">
        <v>45</v>
      </c>
      <c r="B100" s="4"/>
    </row>
    <row r="101" spans="1:3" x14ac:dyDescent="0.25">
      <c r="A101" s="7" t="s">
        <v>46</v>
      </c>
      <c r="B101" s="4"/>
    </row>
    <row r="102" spans="1:3" x14ac:dyDescent="0.25">
      <c r="A102" s="7" t="s">
        <v>43</v>
      </c>
      <c r="B102" s="4"/>
    </row>
    <row r="103" spans="1:3" x14ac:dyDescent="0.25">
      <c r="A103" s="7"/>
      <c r="B103" s="4"/>
    </row>
    <row r="104" spans="1:3" x14ac:dyDescent="0.25">
      <c r="A104" s="7"/>
      <c r="B104" s="4"/>
    </row>
    <row r="105" spans="1:3" ht="18.75" customHeight="1" x14ac:dyDescent="0.25">
      <c r="A105" s="7" t="s">
        <v>44</v>
      </c>
      <c r="B105" s="4"/>
    </row>
    <row r="106" spans="1:3" x14ac:dyDescent="0.25">
      <c r="A106" s="7"/>
      <c r="B106" s="4"/>
    </row>
    <row r="107" spans="1:3" x14ac:dyDescent="0.25">
      <c r="A107" s="7"/>
      <c r="B107" s="4"/>
    </row>
    <row r="108" spans="1:3" x14ac:dyDescent="0.25">
      <c r="A108" s="26" t="s">
        <v>107</v>
      </c>
      <c r="B108" s="26"/>
      <c r="C108" s="26"/>
    </row>
    <row r="109" spans="1:3" ht="15.75" x14ac:dyDescent="0.25">
      <c r="A109" s="42"/>
      <c r="B109" s="42"/>
      <c r="C109" s="42"/>
    </row>
    <row r="110" spans="1:3" ht="15.75" x14ac:dyDescent="0.25">
      <c r="A110" s="43" t="s">
        <v>108</v>
      </c>
      <c r="B110" s="44" t="s">
        <v>0</v>
      </c>
      <c r="C110" s="44" t="s">
        <v>109</v>
      </c>
    </row>
    <row r="111" spans="1:3" ht="15.75" x14ac:dyDescent="0.25">
      <c r="A111" s="42"/>
      <c r="B111" s="52">
        <v>0.45833333333333331</v>
      </c>
      <c r="C111" s="45"/>
    </row>
    <row r="112" spans="1:3" ht="15.75" x14ac:dyDescent="0.25">
      <c r="A112" s="42"/>
      <c r="B112" s="45"/>
      <c r="C112" s="45"/>
    </row>
    <row r="113" spans="1:3" ht="15.75" x14ac:dyDescent="0.25">
      <c r="A113" s="42"/>
      <c r="B113" s="45"/>
      <c r="C113" s="45"/>
    </row>
    <row r="114" spans="1:3" ht="15.75" x14ac:dyDescent="0.25">
      <c r="A114" s="42"/>
      <c r="B114" s="45"/>
      <c r="C114" s="45"/>
    </row>
    <row r="115" spans="1:3" ht="15.75" x14ac:dyDescent="0.25">
      <c r="A115" s="42"/>
      <c r="B115" s="45"/>
      <c r="C115" s="45"/>
    </row>
    <row r="116" spans="1:3" ht="15.75" x14ac:dyDescent="0.25">
      <c r="A116" s="42"/>
      <c r="B116" s="45"/>
      <c r="C116" s="45"/>
    </row>
    <row r="117" spans="1:3" ht="15.75" x14ac:dyDescent="0.25">
      <c r="A117" s="42"/>
      <c r="B117" s="45"/>
      <c r="C117" s="45"/>
    </row>
    <row r="118" spans="1:3" ht="15.75" x14ac:dyDescent="0.25">
      <c r="A118" s="42"/>
      <c r="B118" s="45" t="s">
        <v>110</v>
      </c>
      <c r="C118" s="45"/>
    </row>
    <row r="119" spans="1:3" ht="15.75" x14ac:dyDescent="0.25">
      <c r="A119" s="42"/>
      <c r="B119" s="46"/>
      <c r="C119" s="46"/>
    </row>
    <row r="120" spans="1:3" ht="18.75" customHeight="1" x14ac:dyDescent="0.25">
      <c r="A120" s="46" t="s">
        <v>111</v>
      </c>
      <c r="B120" s="53" t="s">
        <v>112</v>
      </c>
      <c r="C120" s="46" t="s">
        <v>94</v>
      </c>
    </row>
    <row r="121" spans="1:3" ht="15.75" x14ac:dyDescent="0.25">
      <c r="A121" s="46"/>
      <c r="B121" s="46"/>
      <c r="C121" s="46"/>
    </row>
    <row r="122" spans="1:3" ht="16.5" thickBot="1" x14ac:dyDescent="0.3">
      <c r="A122" s="47"/>
      <c r="B122" s="47"/>
      <c r="C122" s="47"/>
    </row>
    <row r="123" spans="1:3" ht="15.75" x14ac:dyDescent="0.25">
      <c r="A123" s="43" t="s">
        <v>113</v>
      </c>
      <c r="B123" s="48" t="s">
        <v>0</v>
      </c>
      <c r="C123" s="48" t="s">
        <v>109</v>
      </c>
    </row>
    <row r="124" spans="1:3" ht="15.75" x14ac:dyDescent="0.25">
      <c r="A124" s="42"/>
      <c r="B124" s="52">
        <v>0.45833333333333331</v>
      </c>
      <c r="C124" s="45"/>
    </row>
    <row r="125" spans="1:3" ht="15.75" x14ac:dyDescent="0.25">
      <c r="A125" s="42"/>
      <c r="B125" s="45"/>
      <c r="C125" s="45"/>
    </row>
    <row r="126" spans="1:3" ht="15.75" x14ac:dyDescent="0.25">
      <c r="A126" s="42"/>
      <c r="B126" s="45"/>
      <c r="C126" s="45"/>
    </row>
    <row r="127" spans="1:3" ht="15.75" x14ac:dyDescent="0.25">
      <c r="A127" s="42"/>
      <c r="B127" s="45"/>
      <c r="C127" s="45"/>
    </row>
    <row r="128" spans="1:3" ht="15.75" x14ac:dyDescent="0.25">
      <c r="A128" s="42"/>
      <c r="B128" s="45"/>
      <c r="C128" s="45"/>
    </row>
    <row r="129" spans="1:7" ht="15.75" x14ac:dyDescent="0.25">
      <c r="A129" s="42"/>
      <c r="B129" s="45"/>
      <c r="C129" s="45"/>
    </row>
    <row r="130" spans="1:7" ht="15.75" x14ac:dyDescent="0.25">
      <c r="A130" s="42"/>
      <c r="B130" s="45"/>
      <c r="C130" s="45"/>
    </row>
    <row r="131" spans="1:7" ht="15.75" x14ac:dyDescent="0.25">
      <c r="A131" s="42"/>
      <c r="B131" s="45" t="s">
        <v>114</v>
      </c>
      <c r="C131" s="45"/>
    </row>
    <row r="132" spans="1:7" ht="15.75" x14ac:dyDescent="0.25">
      <c r="A132" s="42"/>
      <c r="B132" s="46"/>
      <c r="C132" s="46"/>
    </row>
    <row r="133" spans="1:7" ht="31.5" x14ac:dyDescent="0.25">
      <c r="A133" s="46" t="s">
        <v>115</v>
      </c>
      <c r="B133" s="46" t="s">
        <v>112</v>
      </c>
      <c r="C133" s="53" t="s">
        <v>94</v>
      </c>
    </row>
    <row r="134" spans="1:7" x14ac:dyDescent="0.25">
      <c r="A134" s="7"/>
      <c r="B134" s="4"/>
    </row>
    <row r="135" spans="1:7" x14ac:dyDescent="0.25">
      <c r="A135" s="7"/>
      <c r="B135" s="4"/>
    </row>
    <row r="136" spans="1:7" x14ac:dyDescent="0.25">
      <c r="A136" s="7"/>
      <c r="B136" s="4"/>
    </row>
    <row r="137" spans="1:7" x14ac:dyDescent="0.25">
      <c r="A137" s="7"/>
      <c r="B137" s="4"/>
    </row>
    <row r="138" spans="1:7" x14ac:dyDescent="0.25">
      <c r="A138" s="26" t="s">
        <v>11</v>
      </c>
      <c r="B138" s="3"/>
      <c r="C138" s="3"/>
      <c r="D138" s="3"/>
      <c r="E138" s="3"/>
      <c r="F138" s="1"/>
      <c r="G138" s="1"/>
    </row>
    <row r="139" spans="1:7" ht="30" x14ac:dyDescent="0.25">
      <c r="A139" s="1"/>
      <c r="B139" s="13" t="s">
        <v>0</v>
      </c>
      <c r="C139" s="32" t="s">
        <v>92</v>
      </c>
      <c r="D139" s="13" t="s">
        <v>39</v>
      </c>
      <c r="E139" s="13" t="s">
        <v>40</v>
      </c>
      <c r="F139" s="1"/>
      <c r="G139" s="1"/>
    </row>
    <row r="140" spans="1:7" x14ac:dyDescent="0.25">
      <c r="A140"/>
      <c r="B140" s="27"/>
      <c r="C140" s="6"/>
      <c r="D140" s="6"/>
      <c r="E140" s="6"/>
    </row>
    <row r="141" spans="1:7" x14ac:dyDescent="0.25">
      <c r="A141"/>
      <c r="B141" s="27"/>
      <c r="C141" s="6"/>
      <c r="D141" s="6"/>
      <c r="E141" s="6"/>
    </row>
    <row r="142" spans="1:7" x14ac:dyDescent="0.25">
      <c r="A142"/>
      <c r="B142" s="27"/>
      <c r="C142" s="6"/>
      <c r="D142" s="6"/>
      <c r="E142" s="6"/>
    </row>
    <row r="143" spans="1:7" x14ac:dyDescent="0.25">
      <c r="A143"/>
      <c r="B143" s="27"/>
      <c r="C143" s="6"/>
      <c r="D143" s="6"/>
      <c r="E143" s="6"/>
    </row>
    <row r="144" spans="1:7" x14ac:dyDescent="0.25">
      <c r="A144"/>
      <c r="B144" s="27"/>
      <c r="C144" s="6"/>
      <c r="D144" s="6"/>
      <c r="E144" s="6"/>
    </row>
    <row r="145" spans="1:7" x14ac:dyDescent="0.25">
      <c r="A145"/>
      <c r="B145" s="27"/>
      <c r="C145" s="6"/>
      <c r="D145" s="6"/>
      <c r="E145" s="6"/>
    </row>
    <row r="146" spans="1:7" x14ac:dyDescent="0.25">
      <c r="A146"/>
      <c r="B146" s="6"/>
      <c r="C146" s="6"/>
      <c r="D146" s="6"/>
      <c r="E146" s="6"/>
    </row>
    <row r="147" spans="1:7" x14ac:dyDescent="0.25">
      <c r="A147" s="12" t="s">
        <v>34</v>
      </c>
      <c r="B147" s="2"/>
      <c r="C147" s="2"/>
      <c r="D147" s="2"/>
      <c r="E147" s="2"/>
    </row>
    <row r="148" spans="1:7" x14ac:dyDescent="0.25">
      <c r="A148" s="2"/>
      <c r="B148" s="2"/>
      <c r="C148" s="2"/>
      <c r="D148" s="2"/>
      <c r="E148" s="2"/>
    </row>
    <row r="149" spans="1:7" x14ac:dyDescent="0.25">
      <c r="A149" s="26" t="s">
        <v>20</v>
      </c>
    </row>
    <row r="150" spans="1:7" x14ac:dyDescent="0.25">
      <c r="A150" s="7" t="s">
        <v>23</v>
      </c>
      <c r="B150" s="13" t="s">
        <v>21</v>
      </c>
      <c r="C150" s="13" t="s">
        <v>22</v>
      </c>
      <c r="D150" s="1"/>
      <c r="E150" s="1"/>
      <c r="F150" s="1"/>
      <c r="G150" s="1"/>
    </row>
    <row r="151" spans="1:7" x14ac:dyDescent="0.25">
      <c r="A151" s="1"/>
      <c r="B151" s="6"/>
      <c r="C151" s="6"/>
    </row>
    <row r="152" spans="1:7" x14ac:dyDescent="0.25">
      <c r="A152" s="1"/>
      <c r="B152" s="6"/>
      <c r="C152" s="6"/>
    </row>
    <row r="153" spans="1:7" x14ac:dyDescent="0.25">
      <c r="A153" s="1"/>
      <c r="B153" s="6"/>
      <c r="C153" s="6"/>
    </row>
    <row r="154" spans="1:7" x14ac:dyDescent="0.25">
      <c r="A154" s="1"/>
      <c r="B154" s="6"/>
      <c r="C154" s="6"/>
    </row>
    <row r="155" spans="1:7" x14ac:dyDescent="0.25">
      <c r="A155" s="1"/>
      <c r="B155" s="6"/>
      <c r="C155" s="6"/>
    </row>
    <row r="156" spans="1:7" x14ac:dyDescent="0.25">
      <c r="A156" s="1"/>
      <c r="B156" s="6"/>
      <c r="C156" s="6"/>
    </row>
    <row r="157" spans="1:7" x14ac:dyDescent="0.25">
      <c r="A157"/>
      <c r="B157" s="6"/>
      <c r="C157" s="6"/>
    </row>
    <row r="158" spans="1:7" x14ac:dyDescent="0.25">
      <c r="A158"/>
      <c r="B158" s="6"/>
      <c r="C158" s="6"/>
    </row>
    <row r="159" spans="1:7" x14ac:dyDescent="0.25">
      <c r="A159"/>
      <c r="B159" s="6"/>
      <c r="C159" s="6"/>
    </row>
    <row r="161" spans="1:7" x14ac:dyDescent="0.25">
      <c r="A161" s="7" t="s">
        <v>93</v>
      </c>
    </row>
    <row r="162" spans="1:7" x14ac:dyDescent="0.25">
      <c r="A162" s="7" t="s">
        <v>30</v>
      </c>
    </row>
    <row r="163" spans="1:7" x14ac:dyDescent="0.25">
      <c r="A163"/>
    </row>
    <row r="164" spans="1:7" x14ac:dyDescent="0.25">
      <c r="A164" s="26" t="s">
        <v>12</v>
      </c>
      <c r="B164" s="1"/>
      <c r="C164" s="1"/>
      <c r="D164" s="1"/>
      <c r="E164" s="1"/>
      <c r="F164" s="1"/>
      <c r="G164" s="1"/>
    </row>
    <row r="165" spans="1:7" x14ac:dyDescent="0.25">
      <c r="A165" s="7" t="s">
        <v>10</v>
      </c>
      <c r="B165" s="13" t="s">
        <v>0</v>
      </c>
      <c r="C165" s="13" t="s">
        <v>135</v>
      </c>
      <c r="D165" s="13" t="s">
        <v>8</v>
      </c>
      <c r="E165" s="13" t="s">
        <v>9</v>
      </c>
      <c r="F165" s="1"/>
      <c r="G165" s="1"/>
    </row>
    <row r="166" spans="1:7" x14ac:dyDescent="0.25">
      <c r="B166" s="27"/>
      <c r="C166" s="6"/>
      <c r="D166" s="6"/>
      <c r="E166" s="6"/>
    </row>
    <row r="167" spans="1:7" x14ac:dyDescent="0.25">
      <c r="B167" s="27"/>
      <c r="C167" s="6"/>
      <c r="D167" s="6"/>
      <c r="E167" s="6"/>
    </row>
    <row r="168" spans="1:7" x14ac:dyDescent="0.25">
      <c r="B168" s="27"/>
      <c r="C168" s="6"/>
      <c r="D168" s="6"/>
      <c r="E168" s="6"/>
    </row>
    <row r="169" spans="1:7" x14ac:dyDescent="0.25">
      <c r="B169" s="27"/>
      <c r="C169" s="6"/>
      <c r="D169" s="6"/>
      <c r="E169" s="6"/>
    </row>
    <row r="170" spans="1:7" x14ac:dyDescent="0.25">
      <c r="B170" s="27"/>
      <c r="C170" s="6"/>
      <c r="D170" s="6"/>
      <c r="E170" s="6"/>
    </row>
    <row r="171" spans="1:7" x14ac:dyDescent="0.25">
      <c r="B171" s="27"/>
      <c r="C171" s="6"/>
      <c r="D171" s="6"/>
      <c r="E171" s="6"/>
    </row>
    <row r="172" spans="1:7" x14ac:dyDescent="0.25">
      <c r="B172" s="6"/>
      <c r="C172" s="6"/>
      <c r="D172" s="6"/>
      <c r="E172" s="6"/>
    </row>
    <row r="173" spans="1:7" x14ac:dyDescent="0.25">
      <c r="B173" s="10"/>
      <c r="C173" s="8" t="s">
        <v>53</v>
      </c>
      <c r="D173" s="6" t="e">
        <f>AVERAGE(D166:D172)</f>
        <v>#DIV/0!</v>
      </c>
      <c r="E173" s="6" t="e">
        <f>AVERAGE(E166:E172)</f>
        <v>#DIV/0!</v>
      </c>
    </row>
    <row r="174" spans="1:7" x14ac:dyDescent="0.25">
      <c r="A174" s="41" t="s">
        <v>32</v>
      </c>
      <c r="B174" s="10" t="s">
        <v>112</v>
      </c>
      <c r="C174" s="10"/>
      <c r="D174" s="10"/>
      <c r="E174" s="10"/>
    </row>
    <row r="175" spans="1:7" x14ac:dyDescent="0.25">
      <c r="A175" s="10" t="s">
        <v>54</v>
      </c>
      <c r="B175" t="s">
        <v>112</v>
      </c>
    </row>
    <row r="176" spans="1:7" x14ac:dyDescent="0.25">
      <c r="A176" s="10"/>
    </row>
    <row r="177" spans="1:7" x14ac:dyDescent="0.25">
      <c r="A177" s="7" t="s">
        <v>7</v>
      </c>
      <c r="B177" s="13" t="s">
        <v>0</v>
      </c>
      <c r="C177" s="13" t="s">
        <v>7</v>
      </c>
      <c r="D177" s="1"/>
      <c r="E177" s="1"/>
      <c r="F177" s="1"/>
      <c r="G177" s="1"/>
    </row>
    <row r="178" spans="1:7" x14ac:dyDescent="0.25">
      <c r="B178" s="27"/>
      <c r="C178" s="6"/>
    </row>
    <row r="179" spans="1:7" x14ac:dyDescent="0.25">
      <c r="B179" s="27"/>
      <c r="C179" s="6"/>
    </row>
    <row r="180" spans="1:7" x14ac:dyDescent="0.25">
      <c r="B180" s="27"/>
      <c r="C180" s="6"/>
    </row>
    <row r="181" spans="1:7" x14ac:dyDescent="0.25">
      <c r="B181" s="27"/>
      <c r="C181" s="6"/>
    </row>
    <row r="182" spans="1:7" x14ac:dyDescent="0.25">
      <c r="B182" s="27"/>
      <c r="C182" s="6"/>
    </row>
    <row r="183" spans="1:7" x14ac:dyDescent="0.25">
      <c r="B183" s="27"/>
      <c r="C183" s="6"/>
    </row>
    <row r="184" spans="1:7" x14ac:dyDescent="0.25">
      <c r="B184" s="6"/>
      <c r="C184" s="6"/>
    </row>
    <row r="185" spans="1:7" x14ac:dyDescent="0.25">
      <c r="B185" s="8" t="s">
        <v>41</v>
      </c>
      <c r="C185" s="6"/>
    </row>
    <row r="186" spans="1:7" x14ac:dyDescent="0.25">
      <c r="A186" s="41" t="s">
        <v>33</v>
      </c>
      <c r="B186" s="10" t="s">
        <v>94</v>
      </c>
      <c r="C186" s="10"/>
    </row>
    <row r="187" spans="1:7" ht="15.75" x14ac:dyDescent="0.25">
      <c r="A187" s="10"/>
      <c r="B187" s="14"/>
      <c r="C187" s="14"/>
    </row>
    <row r="188" spans="1:7" ht="15.75" x14ac:dyDescent="0.25">
      <c r="A188" s="10"/>
      <c r="B188" s="14"/>
      <c r="C188" s="14"/>
    </row>
    <row r="189" spans="1:7" x14ac:dyDescent="0.25">
      <c r="A189" s="1" t="s">
        <v>31</v>
      </c>
    </row>
    <row r="190" spans="1:7" x14ac:dyDescent="0.25">
      <c r="A190"/>
    </row>
    <row r="191" spans="1:7" x14ac:dyDescent="0.25">
      <c r="A191"/>
    </row>
    <row r="192" spans="1:7" x14ac:dyDescent="0.25">
      <c r="A19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Meta Data</vt:lpstr>
      <vt:lpstr>1 Erie</vt:lpstr>
      <vt:lpstr>2 Ohio St</vt:lpstr>
      <vt:lpstr>3 Mutual</vt:lpstr>
      <vt:lpstr>4 Red Jacket</vt:lpstr>
      <vt:lpstr>6 Harlem</vt:lpstr>
      <vt:lpstr>8 Mill Road</vt:lpstr>
      <vt:lpstr>10 Borden</vt:lpstr>
      <vt:lpstr>11 Como Park</vt:lpstr>
      <vt:lpstr>13 Elma Village Green</vt:lpstr>
      <vt:lpstr>14 Elma Centennial </vt:lpstr>
    </vt:vector>
  </TitlesOfParts>
  <Company>NYSDEC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HDADMIN</dc:creator>
  <cp:lastModifiedBy>Mary Ronan</cp:lastModifiedBy>
  <cp:lastPrinted>2017-12-05T16:12:10Z</cp:lastPrinted>
  <dcterms:created xsi:type="dcterms:W3CDTF">2015-01-06T15:04:44Z</dcterms:created>
  <dcterms:modified xsi:type="dcterms:W3CDTF">2018-12-20T21:36:51Z</dcterms:modified>
</cp:coreProperties>
</file>